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rno Slatina 1 - IC500030..." sheetId="2" r:id="rId2"/>
    <sheet name="Brno Slatina 2 - IC500030..." sheetId="3" r:id="rId3"/>
    <sheet name="Brno Malom.VB Sever - IC6..." sheetId="4" r:id="rId4"/>
    <sheet name="Blažovice RZZ - IC6000384..." sheetId="5" r:id="rId5"/>
    <sheet name="Havl.Brod-dopr.pav. - IC6..." sheetId="6" r:id="rId6"/>
    <sheet name="Havl.Brod-III.záloha - IC..." sheetId="7" r:id="rId7"/>
    <sheet name="Komořany u Vyškova - IC60..." sheetId="8" r:id="rId8"/>
    <sheet name="Kyjov-soc.zař.DTD - IC600..." sheetId="9" r:id="rId9"/>
    <sheet name="Miroslav VB - IC600038443..." sheetId="10" r:id="rId10"/>
    <sheet name="Modřice NS - IC6000318608..." sheetId="11" r:id="rId11"/>
    <sheet name="Modřice OTV - IC600031860..." sheetId="12" r:id="rId12"/>
    <sheet name="Modřice ovl.bud. EU - IC5..." sheetId="13" r:id="rId13"/>
    <sheet name="Okrouhlice RZZ - IC600032..." sheetId="14" r:id="rId14"/>
    <sheet name="Sázava u Žďáru VB - IC600..." sheetId="15" r:id="rId15"/>
    <sheet name="Veselí n.M. DOE - IC60003..." sheetId="16" r:id="rId16"/>
    <sheet name="Vyškov-admin.b.SSZT - IC6..." sheetId="17" r:id="rId17"/>
    <sheet name="Vyškov-soc.zař.SEE - IC60..." sheetId="18" r:id="rId18"/>
    <sheet name="Vyškov st.1 - IC500030864..." sheetId="19" r:id="rId19"/>
    <sheet name="Ždírec VB - IC6000384663 ..." sheetId="20" r:id="rId20"/>
    <sheet name="2 - VRN" sheetId="21" r:id="rId21"/>
  </sheets>
  <definedNames>
    <definedName name="_xlnm.Print_Area" localSheetId="0">'Rekapitulace stavby'!$D$4:$AO$76,'Rekapitulace stavby'!$C$82:$AQ$117</definedName>
    <definedName name="_xlnm.Print_Titles" localSheetId="0">'Rekapitulace stavby'!$92:$92</definedName>
    <definedName name="_xlnm._FilterDatabase" localSheetId="1" hidden="1">'Brno Slatina 1 - IC500030...'!$C$130:$K$196</definedName>
    <definedName name="_xlnm.Print_Area" localSheetId="1">'Brno Slatina 1 - IC500030...'!$C$4:$J$76,'Brno Slatina 1 - IC500030...'!$C$82:$J$110,'Brno Slatina 1 - IC500030...'!$C$116:$K$196</definedName>
    <definedName name="_xlnm.Print_Titles" localSheetId="1">'Brno Slatina 1 - IC500030...'!$130:$130</definedName>
    <definedName name="_xlnm._FilterDatabase" localSheetId="2" hidden="1">'Brno Slatina 2 - IC500030...'!$C$130:$K$196</definedName>
    <definedName name="_xlnm.Print_Area" localSheetId="2">'Brno Slatina 2 - IC500030...'!$C$4:$J$76,'Brno Slatina 2 - IC500030...'!$C$82:$J$110,'Brno Slatina 2 - IC500030...'!$C$116:$K$196</definedName>
    <definedName name="_xlnm.Print_Titles" localSheetId="2">'Brno Slatina 2 - IC500030...'!$130:$130</definedName>
    <definedName name="_xlnm._FilterDatabase" localSheetId="3" hidden="1">'Brno Malom.VB Sever - IC6...'!$C$130:$K$201</definedName>
    <definedName name="_xlnm.Print_Area" localSheetId="3">'Brno Malom.VB Sever - IC6...'!$C$4:$J$76,'Brno Malom.VB Sever - IC6...'!$C$82:$J$110,'Brno Malom.VB Sever - IC6...'!$C$116:$K$201</definedName>
    <definedName name="_xlnm.Print_Titles" localSheetId="3">'Brno Malom.VB Sever - IC6...'!$130:$130</definedName>
    <definedName name="_xlnm._FilterDatabase" localSheetId="4" hidden="1">'Blažovice RZZ - IC6000384...'!$C$130:$K$196</definedName>
    <definedName name="_xlnm.Print_Area" localSheetId="4">'Blažovice RZZ - IC6000384...'!$C$4:$J$76,'Blažovice RZZ - IC6000384...'!$C$82:$J$110,'Blažovice RZZ - IC6000384...'!$C$116:$K$196</definedName>
    <definedName name="_xlnm.Print_Titles" localSheetId="4">'Blažovice RZZ - IC6000384...'!$130:$130</definedName>
    <definedName name="_xlnm._FilterDatabase" localSheetId="5" hidden="1">'Havl.Brod-dopr.pav. - IC6...'!$C$130:$K$196</definedName>
    <definedName name="_xlnm.Print_Area" localSheetId="5">'Havl.Brod-dopr.pav. - IC6...'!$C$4:$J$76,'Havl.Brod-dopr.pav. - IC6...'!$C$82:$J$110,'Havl.Brod-dopr.pav. - IC6...'!$C$116:$K$196</definedName>
    <definedName name="_xlnm.Print_Titles" localSheetId="5">'Havl.Brod-dopr.pav. - IC6...'!$130:$130</definedName>
    <definedName name="_xlnm._FilterDatabase" localSheetId="6" hidden="1">'Havl.Brod-III.záloha - IC...'!$C$130:$K$193</definedName>
    <definedName name="_xlnm.Print_Area" localSheetId="6">'Havl.Brod-III.záloha - IC...'!$C$4:$J$76,'Havl.Brod-III.záloha - IC...'!$C$82:$J$110,'Havl.Brod-III.záloha - IC...'!$C$116:$K$193</definedName>
    <definedName name="_xlnm.Print_Titles" localSheetId="6">'Havl.Brod-III.záloha - IC...'!$130:$130</definedName>
    <definedName name="_xlnm._FilterDatabase" localSheetId="7" hidden="1">'Komořany u Vyškova - IC60...'!$C$130:$K$196</definedName>
    <definedName name="_xlnm.Print_Area" localSheetId="7">'Komořany u Vyškova - IC60...'!$C$4:$J$76,'Komořany u Vyškova - IC60...'!$C$82:$J$110,'Komořany u Vyškova - IC60...'!$C$116:$K$196</definedName>
    <definedName name="_xlnm.Print_Titles" localSheetId="7">'Komořany u Vyškova - IC60...'!$130:$130</definedName>
    <definedName name="_xlnm._FilterDatabase" localSheetId="8" hidden="1">'Kyjov-soc.zař.DTD - IC600...'!$C$130:$K$193</definedName>
    <definedName name="_xlnm.Print_Area" localSheetId="8">'Kyjov-soc.zař.DTD - IC600...'!$C$4:$J$76,'Kyjov-soc.zař.DTD - IC600...'!$C$82:$J$110,'Kyjov-soc.zař.DTD - IC600...'!$C$116:$K$193</definedName>
    <definedName name="_xlnm.Print_Titles" localSheetId="8">'Kyjov-soc.zař.DTD - IC600...'!$130:$130</definedName>
    <definedName name="_xlnm._FilterDatabase" localSheetId="9" hidden="1">'Miroslav VB - IC600038443...'!$C$130:$K$196</definedName>
    <definedName name="_xlnm.Print_Area" localSheetId="9">'Miroslav VB - IC600038443...'!$C$4:$J$76,'Miroslav VB - IC600038443...'!$C$82:$J$110,'Miroslav VB - IC600038443...'!$C$116:$K$196</definedName>
    <definedName name="_xlnm.Print_Titles" localSheetId="9">'Miroslav VB - IC600038443...'!$130:$130</definedName>
    <definedName name="_xlnm._FilterDatabase" localSheetId="10" hidden="1">'Modřice NS - IC6000318608...'!$C$130:$K$195</definedName>
    <definedName name="_xlnm.Print_Area" localSheetId="10">'Modřice NS - IC6000318608...'!$C$4:$J$76,'Modřice NS - IC6000318608...'!$C$82:$J$110,'Modřice NS - IC6000318608...'!$C$116:$K$195</definedName>
    <definedName name="_xlnm.Print_Titles" localSheetId="10">'Modřice NS - IC6000318608...'!$130:$130</definedName>
    <definedName name="_xlnm._FilterDatabase" localSheetId="11" hidden="1">'Modřice OTV - IC600031860...'!$C$130:$K$198</definedName>
    <definedName name="_xlnm.Print_Area" localSheetId="11">'Modřice OTV - IC600031860...'!$C$4:$J$76,'Modřice OTV - IC600031860...'!$C$82:$J$110,'Modřice OTV - IC600031860...'!$C$116:$K$198</definedName>
    <definedName name="_xlnm.Print_Titles" localSheetId="11">'Modřice OTV - IC600031860...'!$130:$130</definedName>
    <definedName name="_xlnm._FilterDatabase" localSheetId="12" hidden="1">'Modřice ovl.bud. EU - IC5...'!$C$130:$K$195</definedName>
    <definedName name="_xlnm.Print_Area" localSheetId="12">'Modřice ovl.bud. EU - IC5...'!$C$4:$J$76,'Modřice ovl.bud. EU - IC5...'!$C$82:$J$110,'Modřice ovl.bud. EU - IC5...'!$C$116:$K$195</definedName>
    <definedName name="_xlnm.Print_Titles" localSheetId="12">'Modřice ovl.bud. EU - IC5...'!$130:$130</definedName>
    <definedName name="_xlnm._FilterDatabase" localSheetId="13" hidden="1">'Okrouhlice RZZ - IC600032...'!$C$130:$K$196</definedName>
    <definedName name="_xlnm.Print_Area" localSheetId="13">'Okrouhlice RZZ - IC600032...'!$C$4:$J$76,'Okrouhlice RZZ - IC600032...'!$C$82:$J$110,'Okrouhlice RZZ - IC600032...'!$C$116:$K$196</definedName>
    <definedName name="_xlnm.Print_Titles" localSheetId="13">'Okrouhlice RZZ - IC600032...'!$130:$130</definedName>
    <definedName name="_xlnm._FilterDatabase" localSheetId="14" hidden="1">'Sázava u Žďáru VB - IC600...'!$C$130:$K$196</definedName>
    <definedName name="_xlnm.Print_Area" localSheetId="14">'Sázava u Žďáru VB - IC600...'!$C$4:$J$76,'Sázava u Žďáru VB - IC600...'!$C$82:$J$110,'Sázava u Žďáru VB - IC600...'!$C$116:$K$196</definedName>
    <definedName name="_xlnm.Print_Titles" localSheetId="14">'Sázava u Žďáru VB - IC600...'!$130:$130</definedName>
    <definedName name="_xlnm._FilterDatabase" localSheetId="15" hidden="1">'Veselí n.M. DOE - IC60003...'!$C$130:$K$195</definedName>
    <definedName name="_xlnm.Print_Area" localSheetId="15">'Veselí n.M. DOE - IC60003...'!$C$4:$J$76,'Veselí n.M. DOE - IC60003...'!$C$82:$J$110,'Veselí n.M. DOE - IC60003...'!$C$116:$K$195</definedName>
    <definedName name="_xlnm.Print_Titles" localSheetId="15">'Veselí n.M. DOE - IC60003...'!$130:$130</definedName>
    <definedName name="_xlnm._FilterDatabase" localSheetId="16" hidden="1">'Vyškov-admin.b.SSZT - IC6...'!$C$130:$K$196</definedName>
    <definedName name="_xlnm.Print_Area" localSheetId="16">'Vyškov-admin.b.SSZT - IC6...'!$C$4:$J$76,'Vyškov-admin.b.SSZT - IC6...'!$C$82:$J$110,'Vyškov-admin.b.SSZT - IC6...'!$C$116:$K$196</definedName>
    <definedName name="_xlnm.Print_Titles" localSheetId="16">'Vyškov-admin.b.SSZT - IC6...'!$130:$130</definedName>
    <definedName name="_xlnm._FilterDatabase" localSheetId="17" hidden="1">'Vyškov-soc.zař.SEE - IC60...'!$C$130:$K$197</definedName>
    <definedName name="_xlnm.Print_Area" localSheetId="17">'Vyškov-soc.zař.SEE - IC60...'!$C$4:$J$76,'Vyškov-soc.zař.SEE - IC60...'!$C$82:$J$110,'Vyškov-soc.zař.SEE - IC60...'!$C$116:$K$197</definedName>
    <definedName name="_xlnm.Print_Titles" localSheetId="17">'Vyškov-soc.zař.SEE - IC60...'!$130:$130</definedName>
    <definedName name="_xlnm._FilterDatabase" localSheetId="18" hidden="1">'Vyškov st.1 - IC500030864...'!$C$130:$K$196</definedName>
    <definedName name="_xlnm.Print_Area" localSheetId="18">'Vyškov st.1 - IC500030864...'!$C$4:$J$76,'Vyškov st.1 - IC500030864...'!$C$82:$J$110,'Vyškov st.1 - IC500030864...'!$C$116:$K$196</definedName>
    <definedName name="_xlnm.Print_Titles" localSheetId="18">'Vyškov st.1 - IC500030864...'!$130:$130</definedName>
    <definedName name="_xlnm._FilterDatabase" localSheetId="19" hidden="1">'Ždírec VB - IC6000384663 ...'!$C$130:$K$196</definedName>
    <definedName name="_xlnm.Print_Area" localSheetId="19">'Ždírec VB - IC6000384663 ...'!$C$4:$J$76,'Ždírec VB - IC6000384663 ...'!$C$82:$J$110,'Ždírec VB - IC6000384663 ...'!$C$116:$K$196</definedName>
    <definedName name="_xlnm.Print_Titles" localSheetId="19">'Ždírec VB - IC6000384663 ...'!$130:$130</definedName>
    <definedName name="_xlnm._FilterDatabase" localSheetId="20" hidden="1">'2 - VRN'!$C$121:$K$127</definedName>
    <definedName name="_xlnm.Print_Area" localSheetId="20">'2 - VRN'!$C$4:$J$76,'2 - VRN'!$C$82:$J$101,'2 - VRN'!$C$107:$K$127</definedName>
    <definedName name="_xlnm.Print_Titles" localSheetId="20">'2 - VRN'!$121:$121</definedName>
  </definedNames>
  <calcPr/>
</workbook>
</file>

<file path=xl/calcChain.xml><?xml version="1.0" encoding="utf-8"?>
<calcChain xmlns="http://schemas.openxmlformats.org/spreadsheetml/2006/main">
  <c i="21" l="1" r="R124"/>
  <c r="R123"/>
  <c r="R122"/>
  <c r="J39"/>
  <c r="J38"/>
  <c i="1" r="AY116"/>
  <c i="21" r="J37"/>
  <c i="1" r="AX116"/>
  <c i="21" r="BI125"/>
  <c r="BH125"/>
  <c r="BG125"/>
  <c r="BF125"/>
  <c r="T125"/>
  <c r="T124"/>
  <c r="T123"/>
  <c r="T122"/>
  <c r="R125"/>
  <c r="P125"/>
  <c r="P124"/>
  <c r="P123"/>
  <c r="P122"/>
  <c i="1" r="AU116"/>
  <c i="21" r="F116"/>
  <c r="E114"/>
  <c r="F91"/>
  <c r="E89"/>
  <c r="J26"/>
  <c r="E26"/>
  <c r="J119"/>
  <c r="J25"/>
  <c r="J23"/>
  <c r="E23"/>
  <c r="J118"/>
  <c r="J22"/>
  <c r="J20"/>
  <c r="E20"/>
  <c r="F94"/>
  <c r="J19"/>
  <c r="J17"/>
  <c r="E17"/>
  <c r="F118"/>
  <c r="J16"/>
  <c r="J14"/>
  <c r="J91"/>
  <c r="E7"/>
  <c r="E110"/>
  <c i="20" r="J39"/>
  <c r="J38"/>
  <c i="1" r="AY114"/>
  <c i="20" r="J37"/>
  <c i="1" r="AX114"/>
  <c i="20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128"/>
  <c r="J19"/>
  <c r="J17"/>
  <c r="E17"/>
  <c r="F93"/>
  <c r="J16"/>
  <c r="J14"/>
  <c r="J125"/>
  <c r="E7"/>
  <c r="E119"/>
  <c i="19" r="J39"/>
  <c r="J38"/>
  <c i="1" r="AY113"/>
  <c i="19" r="J37"/>
  <c i="1" r="AX113"/>
  <c i="19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128"/>
  <c r="J19"/>
  <c r="J17"/>
  <c r="E17"/>
  <c r="F127"/>
  <c r="J16"/>
  <c r="J14"/>
  <c r="J125"/>
  <c r="E7"/>
  <c r="E119"/>
  <c i="18" r="J39"/>
  <c r="J38"/>
  <c i="1" r="AY112"/>
  <c i="18" r="J37"/>
  <c i="1" r="AX112"/>
  <c i="18" r="BI194"/>
  <c r="BH194"/>
  <c r="BG194"/>
  <c r="BF194"/>
  <c r="T194"/>
  <c r="R194"/>
  <c r="P194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128"/>
  <c r="J19"/>
  <c r="J17"/>
  <c r="E17"/>
  <c r="F127"/>
  <c r="J16"/>
  <c r="J14"/>
  <c r="J125"/>
  <c r="E7"/>
  <c r="E119"/>
  <c i="17" r="J39"/>
  <c r="J38"/>
  <c i="1" r="AY111"/>
  <c i="17" r="J37"/>
  <c i="1" r="AX111"/>
  <c i="17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128"/>
  <c r="J19"/>
  <c r="J17"/>
  <c r="E17"/>
  <c r="F127"/>
  <c r="J16"/>
  <c r="J14"/>
  <c r="J125"/>
  <c r="E7"/>
  <c r="E119"/>
  <c i="16" r="J39"/>
  <c r="J38"/>
  <c i="1" r="AY110"/>
  <c i="16" r="J37"/>
  <c i="1" r="AX110"/>
  <c i="16" r="BI192"/>
  <c r="BH192"/>
  <c r="BG192"/>
  <c r="BF192"/>
  <c r="T192"/>
  <c r="R192"/>
  <c r="P192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94"/>
  <c r="J25"/>
  <c r="J23"/>
  <c r="E23"/>
  <c r="J127"/>
  <c r="J22"/>
  <c r="J20"/>
  <c r="E20"/>
  <c r="F128"/>
  <c r="J19"/>
  <c r="J17"/>
  <c r="E17"/>
  <c r="F127"/>
  <c r="J16"/>
  <c r="J14"/>
  <c r="J125"/>
  <c r="E7"/>
  <c r="E119"/>
  <c i="15" r="J39"/>
  <c r="J38"/>
  <c i="1" r="AY109"/>
  <c i="15" r="J37"/>
  <c i="1" r="AX109"/>
  <c i="15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128"/>
  <c r="J19"/>
  <c r="J17"/>
  <c r="E17"/>
  <c r="F93"/>
  <c r="J16"/>
  <c r="J14"/>
  <c r="J125"/>
  <c r="E7"/>
  <c r="E119"/>
  <c i="14" r="J39"/>
  <c r="J38"/>
  <c i="1" r="AY108"/>
  <c i="14" r="J37"/>
  <c i="1" r="AX108"/>
  <c i="14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94"/>
  <c r="J25"/>
  <c r="J23"/>
  <c r="E23"/>
  <c r="J127"/>
  <c r="J22"/>
  <c r="J20"/>
  <c r="E20"/>
  <c r="F128"/>
  <c r="J19"/>
  <c r="J17"/>
  <c r="E17"/>
  <c r="F93"/>
  <c r="J16"/>
  <c r="J14"/>
  <c r="J125"/>
  <c r="E7"/>
  <c r="E119"/>
  <c i="13" r="J39"/>
  <c r="J38"/>
  <c i="1" r="AY107"/>
  <c i="13" r="J37"/>
  <c i="1" r="AX107"/>
  <c i="13" r="BI192"/>
  <c r="BH192"/>
  <c r="BG192"/>
  <c r="BF192"/>
  <c r="T192"/>
  <c r="R192"/>
  <c r="P192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128"/>
  <c r="J19"/>
  <c r="J17"/>
  <c r="E17"/>
  <c r="F127"/>
  <c r="J16"/>
  <c r="J14"/>
  <c r="J91"/>
  <c r="E7"/>
  <c r="E119"/>
  <c i="12" r="J39"/>
  <c r="J38"/>
  <c i="1" r="AY106"/>
  <c i="12" r="J37"/>
  <c i="1" r="AX106"/>
  <c i="12" r="BI195"/>
  <c r="BH195"/>
  <c r="BG195"/>
  <c r="BF195"/>
  <c r="T195"/>
  <c r="R195"/>
  <c r="P195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94"/>
  <c r="J25"/>
  <c r="J23"/>
  <c r="E23"/>
  <c r="J127"/>
  <c r="J22"/>
  <c r="J20"/>
  <c r="E20"/>
  <c r="F128"/>
  <c r="J19"/>
  <c r="J17"/>
  <c r="E17"/>
  <c r="F127"/>
  <c r="J16"/>
  <c r="J14"/>
  <c r="J125"/>
  <c r="E7"/>
  <c r="E85"/>
  <c i="11" r="J39"/>
  <c r="J38"/>
  <c i="1" r="AY105"/>
  <c i="11" r="J37"/>
  <c i="1" r="AX105"/>
  <c i="11" r="BI192"/>
  <c r="BH192"/>
  <c r="BG192"/>
  <c r="BF192"/>
  <c r="T192"/>
  <c r="R192"/>
  <c r="P192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94"/>
  <c r="J19"/>
  <c r="J17"/>
  <c r="E17"/>
  <c r="F127"/>
  <c r="J16"/>
  <c r="J14"/>
  <c r="J91"/>
  <c r="E7"/>
  <c r="E85"/>
  <c i="10" r="J39"/>
  <c r="J38"/>
  <c i="1" r="AY104"/>
  <c i="10" r="J37"/>
  <c i="1" r="AX104"/>
  <c i="10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93"/>
  <c r="J22"/>
  <c r="J20"/>
  <c r="E20"/>
  <c r="F128"/>
  <c r="J19"/>
  <c r="J17"/>
  <c r="E17"/>
  <c r="F127"/>
  <c r="J16"/>
  <c r="J14"/>
  <c r="J125"/>
  <c r="E7"/>
  <c r="E119"/>
  <c i="9" r="J39"/>
  <c r="J38"/>
  <c i="1" r="AY103"/>
  <c i="9" r="J37"/>
  <c i="1" r="AX103"/>
  <c i="9" r="BI190"/>
  <c r="BH190"/>
  <c r="BG190"/>
  <c r="BF190"/>
  <c r="T190"/>
  <c r="R190"/>
  <c r="P190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93"/>
  <c r="J22"/>
  <c r="J20"/>
  <c r="E20"/>
  <c r="F128"/>
  <c r="J19"/>
  <c r="J17"/>
  <c r="E17"/>
  <c r="F127"/>
  <c r="J16"/>
  <c r="J14"/>
  <c r="J91"/>
  <c r="E7"/>
  <c r="E85"/>
  <c i="8" r="J39"/>
  <c r="J38"/>
  <c i="1" r="AY102"/>
  <c i="8" r="J37"/>
  <c i="1" r="AX102"/>
  <c i="8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93"/>
  <c r="J22"/>
  <c r="J20"/>
  <c r="E20"/>
  <c r="F128"/>
  <c r="J19"/>
  <c r="J17"/>
  <c r="E17"/>
  <c r="F127"/>
  <c r="J16"/>
  <c r="J14"/>
  <c r="J125"/>
  <c r="E7"/>
  <c r="E119"/>
  <c i="7" r="J39"/>
  <c r="J38"/>
  <c i="1" r="AY101"/>
  <c i="7" r="J37"/>
  <c i="1" r="AX101"/>
  <c i="7" r="BI190"/>
  <c r="BH190"/>
  <c r="BG190"/>
  <c r="BF190"/>
  <c r="T190"/>
  <c r="R190"/>
  <c r="P190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93"/>
  <c r="J22"/>
  <c r="J20"/>
  <c r="E20"/>
  <c r="F128"/>
  <c r="J19"/>
  <c r="J17"/>
  <c r="E17"/>
  <c r="F93"/>
  <c r="J16"/>
  <c r="J14"/>
  <c r="J91"/>
  <c r="E7"/>
  <c r="E119"/>
  <c i="6" r="J39"/>
  <c r="J38"/>
  <c i="1" r="AY100"/>
  <c i="6" r="J37"/>
  <c i="1" r="AX100"/>
  <c i="6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94"/>
  <c r="J25"/>
  <c r="J23"/>
  <c r="E23"/>
  <c r="J127"/>
  <c r="J22"/>
  <c r="J20"/>
  <c r="E20"/>
  <c r="F128"/>
  <c r="J19"/>
  <c r="J17"/>
  <c r="E17"/>
  <c r="F127"/>
  <c r="J16"/>
  <c r="J14"/>
  <c r="J125"/>
  <c r="E7"/>
  <c r="E119"/>
  <c i="5" r="J39"/>
  <c r="J38"/>
  <c i="1" r="AY99"/>
  <c i="5" r="J37"/>
  <c i="1" r="AX99"/>
  <c i="5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94"/>
  <c r="J19"/>
  <c r="J17"/>
  <c r="E17"/>
  <c r="F127"/>
  <c r="J16"/>
  <c r="J14"/>
  <c r="J125"/>
  <c r="E7"/>
  <c r="E119"/>
  <c i="4" r="J39"/>
  <c r="J38"/>
  <c i="1" r="AY98"/>
  <c i="4" r="J37"/>
  <c i="1" r="AX98"/>
  <c i="4"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127"/>
  <c r="J22"/>
  <c r="J20"/>
  <c r="E20"/>
  <c r="F128"/>
  <c r="J19"/>
  <c r="J17"/>
  <c r="E17"/>
  <c r="F127"/>
  <c r="J16"/>
  <c r="J14"/>
  <c r="J91"/>
  <c r="E7"/>
  <c r="E119"/>
  <c i="3" r="J39"/>
  <c r="J38"/>
  <c i="1" r="AY97"/>
  <c i="3" r="J37"/>
  <c i="1" r="AX97"/>
  <c i="3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128"/>
  <c r="J25"/>
  <c r="J23"/>
  <c r="E23"/>
  <c r="J93"/>
  <c r="J22"/>
  <c r="J20"/>
  <c r="E20"/>
  <c r="F128"/>
  <c r="J19"/>
  <c r="J17"/>
  <c r="E17"/>
  <c r="F127"/>
  <c r="J16"/>
  <c r="J14"/>
  <c r="J125"/>
  <c r="E7"/>
  <c r="E119"/>
  <c i="2" r="J39"/>
  <c r="J38"/>
  <c i="1" r="AY96"/>
  <c i="2" r="J37"/>
  <c i="1" r="AX96"/>
  <c i="2"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94"/>
  <c r="J25"/>
  <c r="J23"/>
  <c r="E23"/>
  <c r="J93"/>
  <c r="J22"/>
  <c r="J20"/>
  <c r="E20"/>
  <c r="F128"/>
  <c r="J19"/>
  <c r="J17"/>
  <c r="E17"/>
  <c r="F93"/>
  <c r="J16"/>
  <c r="J14"/>
  <c r="J125"/>
  <c r="E7"/>
  <c r="E119"/>
  <c i="1" r="L90"/>
  <c r="AM90"/>
  <c r="AM89"/>
  <c r="L89"/>
  <c r="AM87"/>
  <c r="L87"/>
  <c r="L85"/>
  <c r="L84"/>
  <c i="21" r="BK125"/>
  <c r="J125"/>
  <c i="20" r="J193"/>
  <c r="BK192"/>
  <c r="BK184"/>
  <c r="J178"/>
  <c r="BK176"/>
  <c r="J175"/>
  <c r="J174"/>
  <c r="BK171"/>
  <c r="J170"/>
  <c r="J167"/>
  <c r="BK165"/>
  <c r="BK163"/>
  <c r="BK159"/>
  <c r="BK156"/>
  <c r="BK151"/>
  <c r="J149"/>
  <c r="J148"/>
  <c r="J147"/>
  <c r="J137"/>
  <c r="BK134"/>
  <c i="19" r="BK187"/>
  <c r="BK184"/>
  <c r="BK178"/>
  <c r="BK175"/>
  <c r="J163"/>
  <c r="BK158"/>
  <c r="J156"/>
  <c r="J150"/>
  <c r="BK134"/>
  <c i="18" r="BK194"/>
  <c r="J193"/>
  <c r="J185"/>
  <c r="BK183"/>
  <c r="J171"/>
  <c r="BK167"/>
  <c r="J166"/>
  <c r="BK163"/>
  <c r="BK156"/>
  <c r="J153"/>
  <c r="J151"/>
  <c r="BK149"/>
  <c r="J147"/>
  <c r="J143"/>
  <c r="BK139"/>
  <c i="16" r="J192"/>
  <c r="BK191"/>
  <c r="BK186"/>
  <c r="BK183"/>
  <c r="BK181"/>
  <c r="J177"/>
  <c r="J174"/>
  <c r="BK173"/>
  <c r="BK170"/>
  <c r="J165"/>
  <c r="BK162"/>
  <c r="J160"/>
  <c r="J158"/>
  <c r="BK155"/>
  <c r="BK150"/>
  <c r="BK146"/>
  <c r="BK142"/>
  <c r="J139"/>
  <c r="BK137"/>
  <c i="15" r="BK187"/>
  <c r="J184"/>
  <c r="BK182"/>
  <c r="J179"/>
  <c r="J178"/>
  <c r="BK176"/>
  <c r="BK175"/>
  <c r="J174"/>
  <c r="BK170"/>
  <c r="J167"/>
  <c r="J166"/>
  <c r="BK165"/>
  <c r="J163"/>
  <c r="BK161"/>
  <c r="BK159"/>
  <c r="BK153"/>
  <c r="BK151"/>
  <c r="BK149"/>
  <c r="J148"/>
  <c r="J147"/>
  <c r="BK140"/>
  <c r="J134"/>
  <c i="14" r="J182"/>
  <c r="BK179"/>
  <c r="J178"/>
  <c r="BK174"/>
  <c r="J170"/>
  <c r="BK167"/>
  <c r="BK163"/>
  <c r="J161"/>
  <c r="J159"/>
  <c r="J151"/>
  <c r="J147"/>
  <c r="J143"/>
  <c r="BK140"/>
  <c r="BK137"/>
  <c r="J134"/>
  <c i="13" r="BK191"/>
  <c r="BK186"/>
  <c r="J178"/>
  <c r="J177"/>
  <c r="J175"/>
  <c r="J174"/>
  <c r="BK169"/>
  <c r="BK165"/>
  <c r="J162"/>
  <c r="J160"/>
  <c r="J158"/>
  <c r="J152"/>
  <c r="J150"/>
  <c r="BK148"/>
  <c r="BK146"/>
  <c r="J142"/>
  <c r="J138"/>
  <c r="BK137"/>
  <c r="J134"/>
  <c i="12" r="BK194"/>
  <c r="J186"/>
  <c r="J181"/>
  <c r="J178"/>
  <c r="BK177"/>
  <c r="J173"/>
  <c r="J170"/>
  <c r="BK160"/>
  <c r="BK158"/>
  <c r="BK155"/>
  <c r="BK152"/>
  <c r="J147"/>
  <c r="BK146"/>
  <c r="BK142"/>
  <c r="J139"/>
  <c r="BK134"/>
  <c i="11" r="J191"/>
  <c r="BK186"/>
  <c r="J183"/>
  <c r="BK178"/>
  <c r="BK177"/>
  <c r="BK174"/>
  <c r="J173"/>
  <c r="J170"/>
  <c r="J169"/>
  <c r="J166"/>
  <c r="J165"/>
  <c r="J162"/>
  <c r="BK158"/>
  <c r="J155"/>
  <c r="BK152"/>
  <c r="J150"/>
  <c r="J148"/>
  <c r="BK139"/>
  <c r="J138"/>
  <c i="10" r="J193"/>
  <c r="J192"/>
  <c r="BK184"/>
  <c r="J182"/>
  <c r="J178"/>
  <c r="J176"/>
  <c r="BK175"/>
  <c r="J174"/>
  <c r="BK173"/>
  <c r="BK172"/>
  <c r="BK168"/>
  <c r="J167"/>
  <c r="J164"/>
  <c r="J163"/>
  <c r="BK162"/>
  <c r="J160"/>
  <c r="BK158"/>
  <c r="BK144"/>
  <c i="9" r="J190"/>
  <c r="BK181"/>
  <c r="BK175"/>
  <c r="J173"/>
  <c r="BK168"/>
  <c r="J164"/>
  <c r="BK163"/>
  <c r="BK162"/>
  <c r="J160"/>
  <c r="BK158"/>
  <c r="BK153"/>
  <c r="J150"/>
  <c r="BK146"/>
  <c r="J145"/>
  <c i="8" r="J192"/>
  <c r="BK184"/>
  <c r="BK182"/>
  <c r="BK179"/>
  <c r="J179"/>
  <c r="BK178"/>
  <c r="J178"/>
  <c r="BK176"/>
  <c r="J176"/>
  <c r="BK175"/>
  <c r="J175"/>
  <c r="BK174"/>
  <c r="BK173"/>
  <c r="BK172"/>
  <c r="BK171"/>
  <c r="BK168"/>
  <c r="BK163"/>
  <c r="BK162"/>
  <c r="BK160"/>
  <c r="J158"/>
  <c r="J156"/>
  <c r="BK146"/>
  <c r="BK144"/>
  <c r="J140"/>
  <c r="J139"/>
  <c r="BK137"/>
  <c r="BK134"/>
  <c i="7" r="BK190"/>
  <c r="J184"/>
  <c r="J179"/>
  <c r="J176"/>
  <c r="J175"/>
  <c r="J172"/>
  <c r="J171"/>
  <c r="BK168"/>
  <c r="BK167"/>
  <c r="J167"/>
  <c r="BK163"/>
  <c r="BK162"/>
  <c r="BK160"/>
  <c r="J150"/>
  <c r="BK148"/>
  <c r="J144"/>
  <c r="BK140"/>
  <c r="J139"/>
  <c r="J137"/>
  <c i="6" r="BK187"/>
  <c r="J184"/>
  <c r="J179"/>
  <c r="J176"/>
  <c r="J174"/>
  <c r="BK171"/>
  <c r="BK166"/>
  <c r="BK165"/>
  <c r="J163"/>
  <c r="BK161"/>
  <c r="BK159"/>
  <c r="J156"/>
  <c r="J153"/>
  <c r="J151"/>
  <c r="J149"/>
  <c r="J148"/>
  <c r="J147"/>
  <c r="J143"/>
  <c r="BK140"/>
  <c r="BK139"/>
  <c r="J137"/>
  <c r="J134"/>
  <c i="5" r="BK184"/>
  <c r="BK178"/>
  <c r="J176"/>
  <c r="J175"/>
  <c r="J174"/>
  <c r="J170"/>
  <c r="J167"/>
  <c r="J166"/>
  <c r="BK165"/>
  <c r="BK163"/>
  <c r="J161"/>
  <c r="BK159"/>
  <c r="J153"/>
  <c r="J151"/>
  <c r="BK149"/>
  <c r="J147"/>
  <c r="J143"/>
  <c r="BK140"/>
  <c r="J139"/>
  <c r="J137"/>
  <c i="4" r="J194"/>
  <c r="BK193"/>
  <c r="J188"/>
  <c r="J187"/>
  <c r="J185"/>
  <c r="J183"/>
  <c r="BK182"/>
  <c r="BK178"/>
  <c r="BK177"/>
  <c r="J171"/>
  <c r="J165"/>
  <c r="BK161"/>
  <c r="J156"/>
  <c r="BK153"/>
  <c r="BK149"/>
  <c r="J148"/>
  <c r="J143"/>
  <c r="J140"/>
  <c r="BK137"/>
  <c r="J134"/>
  <c i="3" r="J193"/>
  <c r="J192"/>
  <c r="J187"/>
  <c r="BK144"/>
  <c r="J139"/>
  <c r="BK137"/>
  <c r="J134"/>
  <c i="2" r="BK193"/>
  <c r="J192"/>
  <c r="BK187"/>
  <c r="J184"/>
  <c r="BK182"/>
  <c r="J178"/>
  <c r="BK176"/>
  <c r="J175"/>
  <c r="J174"/>
  <c r="BK173"/>
  <c r="BK171"/>
  <c r="BK164"/>
  <c r="BK158"/>
  <c r="BK156"/>
  <c r="J153"/>
  <c r="BK150"/>
  <c r="BK148"/>
  <c r="BK145"/>
  <c r="J144"/>
  <c r="J140"/>
  <c r="BK137"/>
  <c r="J134"/>
  <c i="20" r="J192"/>
  <c r="J187"/>
  <c r="BK182"/>
  <c r="BK179"/>
  <c r="J176"/>
  <c r="BK174"/>
  <c r="J166"/>
  <c r="J163"/>
  <c r="J161"/>
  <c r="BK153"/>
  <c r="J143"/>
  <c r="J139"/>
  <c r="J134"/>
  <c i="19" r="J193"/>
  <c r="J182"/>
  <c r="BK176"/>
  <c r="J174"/>
  <c r="J173"/>
  <c r="J172"/>
  <c r="J171"/>
  <c r="BK167"/>
  <c r="BK162"/>
  <c r="BK160"/>
  <c r="J153"/>
  <c r="BK150"/>
  <c r="J148"/>
  <c r="J145"/>
  <c r="BK144"/>
  <c r="BK140"/>
  <c r="J139"/>
  <c r="J137"/>
  <c r="J134"/>
  <c i="18" r="BK188"/>
  <c r="J183"/>
  <c r="J178"/>
  <c r="J176"/>
  <c r="BK174"/>
  <c r="BK171"/>
  <c r="BK165"/>
  <c r="J163"/>
  <c r="J161"/>
  <c r="J148"/>
  <c r="BK147"/>
  <c r="BK143"/>
  <c r="J139"/>
  <c r="BK137"/>
  <c i="5" r="BK193"/>
  <c r="J192"/>
  <c r="BK187"/>
  <c r="J184"/>
  <c r="J182"/>
  <c r="J179"/>
  <c r="BK175"/>
  <c r="BK171"/>
  <c r="BK170"/>
  <c r="BK166"/>
  <c r="J165"/>
  <c r="J163"/>
  <c r="BK161"/>
  <c r="J156"/>
  <c r="BK148"/>
  <c r="BK147"/>
  <c r="J140"/>
  <c r="BK137"/>
  <c r="J134"/>
  <c i="4" r="J198"/>
  <c r="J197"/>
  <c r="J193"/>
  <c r="J191"/>
  <c r="BK188"/>
  <c r="J184"/>
  <c r="J182"/>
  <c r="BK179"/>
  <c r="J178"/>
  <c r="J177"/>
  <c r="BK174"/>
  <c r="BK171"/>
  <c r="J170"/>
  <c r="BK167"/>
  <c r="J166"/>
  <c r="J163"/>
  <c r="J161"/>
  <c r="J159"/>
  <c r="J151"/>
  <c r="BK147"/>
  <c r="BK143"/>
  <c r="J139"/>
  <c i="3" r="BK184"/>
  <c r="J182"/>
  <c r="BK179"/>
  <c r="BK178"/>
  <c r="BK176"/>
  <c r="J175"/>
  <c r="J174"/>
  <c r="J173"/>
  <c r="BK172"/>
  <c r="J171"/>
  <c r="BK168"/>
  <c r="J167"/>
  <c r="BK164"/>
  <c r="J163"/>
  <c r="J162"/>
  <c r="BK160"/>
  <c r="J158"/>
  <c r="BK156"/>
  <c r="J153"/>
  <c r="BK150"/>
  <c r="BK148"/>
  <c r="BK146"/>
  <c r="BK145"/>
  <c r="BK140"/>
  <c r="J137"/>
  <c i="2" r="J187"/>
  <c r="J179"/>
  <c r="BK178"/>
  <c r="J176"/>
  <c r="BK174"/>
  <c r="J173"/>
  <c r="BK172"/>
  <c r="BK168"/>
  <c r="BK167"/>
  <c r="J164"/>
  <c r="BK163"/>
  <c r="J162"/>
  <c r="J160"/>
  <c r="J158"/>
  <c r="J156"/>
  <c r="J148"/>
  <c r="BK146"/>
  <c r="J145"/>
  <c r="BK144"/>
  <c r="J139"/>
  <c r="BK134"/>
  <c i="1" r="AS115"/>
  <c r="AS95"/>
  <c i="20" r="BK193"/>
  <c r="BK187"/>
  <c r="BK178"/>
  <c r="BK175"/>
  <c r="J171"/>
  <c r="BK170"/>
  <c r="J165"/>
  <c r="BK161"/>
  <c r="J159"/>
  <c r="J153"/>
  <c r="BK148"/>
  <c r="BK140"/>
  <c r="BK139"/>
  <c r="BK137"/>
  <c i="19" r="BK193"/>
  <c r="BK192"/>
  <c r="J184"/>
  <c r="J179"/>
  <c r="J178"/>
  <c r="J175"/>
  <c r="BK172"/>
  <c r="J168"/>
  <c r="J167"/>
  <c r="BK164"/>
  <c r="J160"/>
  <c r="J158"/>
  <c r="BK148"/>
  <c r="BK146"/>
  <c r="J140"/>
  <c i="18" r="J194"/>
  <c r="BK185"/>
  <c r="J179"/>
  <c r="BK178"/>
  <c r="BK176"/>
  <c r="BK175"/>
  <c r="BK170"/>
  <c r="J165"/>
  <c r="BK161"/>
  <c r="BK159"/>
  <c r="J156"/>
  <c r="BK153"/>
  <c r="J140"/>
  <c r="BK134"/>
  <c i="16" r="J186"/>
  <c r="J183"/>
  <c r="J178"/>
  <c r="J175"/>
  <c r="BK174"/>
  <c r="J173"/>
  <c r="J169"/>
  <c r="J166"/>
  <c r="BK164"/>
  <c r="BK160"/>
  <c r="J152"/>
  <c r="J148"/>
  <c r="J147"/>
  <c r="J146"/>
  <c r="J138"/>
  <c r="J137"/>
  <c r="BK134"/>
  <c i="15" r="J193"/>
  <c r="BK192"/>
  <c r="J182"/>
  <c r="J171"/>
  <c r="J170"/>
  <c r="J165"/>
  <c r="BK156"/>
  <c r="J153"/>
  <c r="J149"/>
  <c r="BK148"/>
  <c r="BK147"/>
  <c r="BK143"/>
  <c r="J140"/>
  <c r="BK139"/>
  <c r="J137"/>
  <c i="14" r="BK193"/>
  <c r="J192"/>
  <c r="J187"/>
  <c r="BK184"/>
  <c r="BK182"/>
  <c r="BK178"/>
  <c r="BK176"/>
  <c r="BK175"/>
  <c r="BK171"/>
  <c r="J167"/>
  <c r="BK166"/>
  <c r="J165"/>
  <c r="J163"/>
  <c r="BK159"/>
  <c r="BK156"/>
  <c r="BK153"/>
  <c r="J149"/>
  <c r="BK148"/>
  <c r="J140"/>
  <c r="J139"/>
  <c r="BK134"/>
  <c i="13" r="BK192"/>
  <c r="J183"/>
  <c r="J181"/>
  <c r="BK177"/>
  <c r="BK173"/>
  <c r="J172"/>
  <c r="J169"/>
  <c r="BK166"/>
  <c r="BK164"/>
  <c r="BK160"/>
  <c r="J155"/>
  <c r="J148"/>
  <c r="BK147"/>
  <c r="J146"/>
  <c r="J139"/>
  <c r="BK138"/>
  <c r="J137"/>
  <c i="12" r="J195"/>
  <c r="BK189"/>
  <c r="BK186"/>
  <c r="J184"/>
  <c r="BK181"/>
  <c r="J180"/>
  <c r="BK178"/>
  <c r="J177"/>
  <c r="BK176"/>
  <c r="BK173"/>
  <c r="J169"/>
  <c r="BK166"/>
  <c r="BK165"/>
  <c r="BK164"/>
  <c r="J162"/>
  <c r="J160"/>
  <c r="J158"/>
  <c r="BK150"/>
  <c r="BK148"/>
  <c r="J142"/>
  <c r="BK139"/>
  <c r="J138"/>
  <c r="J137"/>
  <c i="11" r="BK192"/>
  <c r="BK183"/>
  <c r="BK181"/>
  <c r="J178"/>
  <c r="J175"/>
  <c r="J174"/>
  <c r="BK170"/>
  <c r="BK166"/>
  <c r="BK165"/>
  <c r="BK164"/>
  <c r="BK162"/>
  <c r="BK160"/>
  <c r="J158"/>
  <c r="BK155"/>
  <c r="BK148"/>
  <c r="BK147"/>
  <c r="J146"/>
  <c r="J142"/>
  <c r="J139"/>
  <c r="J137"/>
  <c r="BK134"/>
  <c i="10" r="BK193"/>
  <c r="J187"/>
  <c r="J184"/>
  <c r="BK182"/>
  <c r="J179"/>
  <c r="BK174"/>
  <c r="J173"/>
  <c r="BK171"/>
  <c r="J168"/>
  <c r="BK167"/>
  <c r="BK164"/>
  <c r="BK163"/>
  <c r="J162"/>
  <c r="BK156"/>
  <c r="J153"/>
  <c r="J150"/>
  <c r="J148"/>
  <c r="J146"/>
  <c r="J145"/>
  <c r="J144"/>
  <c r="J140"/>
  <c r="J139"/>
  <c r="J137"/>
  <c r="BK134"/>
  <c i="9" r="BK190"/>
  <c r="J189"/>
  <c r="J184"/>
  <c r="J179"/>
  <c r="J176"/>
  <c r="J175"/>
  <c r="BK172"/>
  <c r="J171"/>
  <c r="J168"/>
  <c r="BK167"/>
  <c r="BK164"/>
  <c r="J163"/>
  <c r="J162"/>
  <c r="BK160"/>
  <c r="BK156"/>
  <c r="BK148"/>
  <c r="J146"/>
  <c r="J144"/>
  <c r="J140"/>
  <c r="J137"/>
  <c r="BK134"/>
  <c i="8" r="BK193"/>
  <c r="J187"/>
  <c r="J184"/>
  <c r="J174"/>
  <c r="J173"/>
  <c r="J172"/>
  <c r="J171"/>
  <c r="J168"/>
  <c r="J167"/>
  <c r="J166"/>
  <c r="J163"/>
  <c r="J153"/>
  <c r="BK150"/>
  <c r="J148"/>
  <c r="BK145"/>
  <c r="BK140"/>
  <c r="BK139"/>
  <c i="7" r="J190"/>
  <c r="BK189"/>
  <c r="BK181"/>
  <c r="BK176"/>
  <c r="BK175"/>
  <c r="BK173"/>
  <c r="BK172"/>
  <c r="BK171"/>
  <c r="J164"/>
  <c r="J162"/>
  <c r="BK158"/>
  <c r="J156"/>
  <c r="BK153"/>
  <c r="J148"/>
  <c r="J146"/>
  <c r="BK145"/>
  <c r="J145"/>
  <c r="BK144"/>
  <c r="J140"/>
  <c r="BK137"/>
  <c r="BK134"/>
  <c i="6" r="J192"/>
  <c r="J182"/>
  <c r="J178"/>
  <c r="BK176"/>
  <c r="J175"/>
  <c r="J171"/>
  <c r="BK170"/>
  <c i="20" r="J184"/>
  <c r="J182"/>
  <c r="J179"/>
  <c r="BK167"/>
  <c r="BK166"/>
  <c r="J156"/>
  <c r="J151"/>
  <c r="BK149"/>
  <c r="BK147"/>
  <c r="BK143"/>
  <c r="J140"/>
  <c i="19" r="J192"/>
  <c r="J187"/>
  <c r="BK182"/>
  <c r="BK179"/>
  <c r="J176"/>
  <c r="BK174"/>
  <c r="BK173"/>
  <c r="BK171"/>
  <c r="BK168"/>
  <c r="J164"/>
  <c r="BK163"/>
  <c r="J162"/>
  <c r="BK156"/>
  <c r="BK153"/>
  <c r="J146"/>
  <c r="BK145"/>
  <c r="J144"/>
  <c r="BK139"/>
  <c r="BK137"/>
  <c i="18" r="BK193"/>
  <c r="J188"/>
  <c r="BK179"/>
  <c r="J175"/>
  <c r="J174"/>
  <c r="J170"/>
  <c r="J167"/>
  <c r="BK166"/>
  <c r="J159"/>
  <c r="BK151"/>
  <c r="J149"/>
  <c r="BK148"/>
  <c r="BK140"/>
  <c r="J137"/>
  <c r="J134"/>
  <c i="17" r="BK193"/>
  <c r="J193"/>
  <c r="BK192"/>
  <c r="J192"/>
  <c r="BK187"/>
  <c r="J187"/>
  <c r="BK184"/>
  <c r="J184"/>
  <c r="BK182"/>
  <c r="J182"/>
  <c r="BK179"/>
  <c r="J179"/>
  <c r="BK178"/>
  <c r="J178"/>
  <c r="BK176"/>
  <c r="J176"/>
  <c r="BK175"/>
  <c r="J175"/>
  <c r="BK174"/>
  <c r="J174"/>
  <c r="BK171"/>
  <c r="J171"/>
  <c r="BK170"/>
  <c r="J170"/>
  <c r="BK167"/>
  <c r="J167"/>
  <c r="BK166"/>
  <c r="J166"/>
  <c r="BK165"/>
  <c r="J165"/>
  <c r="BK163"/>
  <c r="J163"/>
  <c r="BK161"/>
  <c r="J161"/>
  <c r="BK159"/>
  <c r="J159"/>
  <c r="BK156"/>
  <c r="J156"/>
  <c r="BK153"/>
  <c r="J153"/>
  <c r="BK151"/>
  <c r="J151"/>
  <c r="BK149"/>
  <c r="J149"/>
  <c r="BK148"/>
  <c r="J148"/>
  <c r="BK147"/>
  <c r="J147"/>
  <c r="BK143"/>
  <c r="J143"/>
  <c r="BK140"/>
  <c r="J140"/>
  <c r="BK139"/>
  <c r="J139"/>
  <c r="BK137"/>
  <c r="J137"/>
  <c r="BK134"/>
  <c r="J134"/>
  <c i="16" r="BK192"/>
  <c r="J191"/>
  <c r="J181"/>
  <c r="BK178"/>
  <c r="BK177"/>
  <c r="BK175"/>
  <c r="J170"/>
  <c r="BK169"/>
  <c r="BK166"/>
  <c r="BK165"/>
  <c r="J164"/>
  <c r="J162"/>
  <c r="BK158"/>
  <c r="J155"/>
  <c r="BK152"/>
  <c r="J150"/>
  <c r="BK148"/>
  <c r="BK147"/>
  <c r="J142"/>
  <c r="BK139"/>
  <c r="BK138"/>
  <c r="J134"/>
  <c i="15" r="BK193"/>
  <c r="J192"/>
  <c r="J187"/>
  <c r="BK184"/>
  <c r="BK179"/>
  <c r="BK178"/>
  <c r="J176"/>
  <c r="J175"/>
  <c r="BK174"/>
  <c r="BK171"/>
  <c r="BK167"/>
  <c r="BK166"/>
  <c r="BK163"/>
  <c r="J161"/>
  <c r="J159"/>
  <c r="J156"/>
  <c r="J151"/>
  <c r="J143"/>
  <c r="J139"/>
  <c r="BK137"/>
  <c r="BK134"/>
  <c i="14" r="J193"/>
  <c r="BK192"/>
  <c r="BK187"/>
  <c r="J184"/>
  <c r="J179"/>
  <c r="J176"/>
  <c r="J175"/>
  <c r="J174"/>
  <c r="J171"/>
  <c r="BK170"/>
  <c r="J166"/>
  <c r="BK165"/>
  <c r="BK161"/>
  <c r="J156"/>
  <c r="J153"/>
  <c r="BK151"/>
  <c r="BK149"/>
  <c r="J148"/>
  <c r="BK147"/>
  <c r="BK143"/>
  <c r="BK139"/>
  <c r="J137"/>
  <c i="13" r="J192"/>
  <c r="J191"/>
  <c r="J186"/>
  <c r="BK183"/>
  <c r="BK181"/>
  <c r="BK178"/>
  <c r="BK175"/>
  <c r="BK174"/>
  <c r="J173"/>
  <c r="BK172"/>
  <c r="J166"/>
  <c r="J165"/>
  <c r="J164"/>
  <c r="BK162"/>
  <c r="BK158"/>
  <c r="BK155"/>
  <c r="BK152"/>
  <c r="BK150"/>
  <c r="J147"/>
  <c r="BK142"/>
  <c r="BK139"/>
  <c r="BK134"/>
  <c i="12" r="BK195"/>
  <c r="J194"/>
  <c r="J189"/>
  <c r="BK184"/>
  <c r="BK180"/>
  <c r="J176"/>
  <c r="BK170"/>
  <c r="BK169"/>
  <c r="J166"/>
  <c r="J165"/>
  <c r="J164"/>
  <c r="BK162"/>
  <c r="J155"/>
  <c r="J152"/>
  <c r="J150"/>
  <c r="J148"/>
  <c r="BK147"/>
  <c r="J146"/>
  <c r="BK138"/>
  <c r="BK137"/>
  <c r="J134"/>
  <c i="11" r="J192"/>
  <c r="BK191"/>
  <c r="J186"/>
  <c r="J181"/>
  <c r="J177"/>
  <c r="BK175"/>
  <c r="BK173"/>
  <c r="BK169"/>
  <c r="J164"/>
  <c r="J160"/>
  <c r="J152"/>
  <c r="BK150"/>
  <c r="J147"/>
  <c r="BK146"/>
  <c r="BK142"/>
  <c r="BK138"/>
  <c r="BK137"/>
  <c r="J134"/>
  <c i="10" r="BK192"/>
  <c r="BK187"/>
  <c r="BK179"/>
  <c r="BK178"/>
  <c r="BK176"/>
  <c r="J175"/>
  <c r="J172"/>
  <c r="J171"/>
  <c r="BK160"/>
  <c r="J158"/>
  <c r="J156"/>
  <c r="BK153"/>
  <c r="BK150"/>
  <c r="BK148"/>
  <c r="BK146"/>
  <c r="BK145"/>
  <c r="BK140"/>
  <c r="BK139"/>
  <c r="BK137"/>
  <c r="J134"/>
  <c i="9" r="BK189"/>
  <c r="BK184"/>
  <c r="J181"/>
  <c r="BK179"/>
  <c r="BK176"/>
  <c r="BK173"/>
  <c r="J172"/>
  <c r="BK171"/>
  <c r="J167"/>
  <c r="J158"/>
  <c r="J156"/>
  <c r="J153"/>
  <c r="BK150"/>
  <c r="J148"/>
  <c r="BK145"/>
  <c r="BK144"/>
  <c r="BK140"/>
  <c r="BK137"/>
  <c r="J134"/>
  <c i="8" r="J193"/>
  <c r="BK192"/>
  <c r="BK187"/>
  <c r="J182"/>
  <c r="BK167"/>
  <c r="BK166"/>
  <c r="J162"/>
  <c r="J160"/>
  <c r="BK158"/>
  <c r="BK156"/>
  <c r="BK153"/>
  <c r="J150"/>
  <c r="BK148"/>
  <c r="J146"/>
  <c r="J145"/>
  <c r="J144"/>
  <c r="J137"/>
  <c r="J134"/>
  <c i="7" r="J189"/>
  <c r="BK184"/>
  <c r="J181"/>
  <c r="BK179"/>
  <c r="J173"/>
  <c r="J168"/>
  <c r="BK164"/>
  <c r="J163"/>
  <c r="J160"/>
  <c r="J158"/>
  <c r="BK156"/>
  <c r="J153"/>
  <c r="BK150"/>
  <c r="BK146"/>
  <c r="BK139"/>
  <c r="J134"/>
  <c i="6" r="BK193"/>
  <c r="J193"/>
  <c r="BK192"/>
  <c r="J187"/>
  <c r="BK184"/>
  <c r="BK182"/>
  <c r="BK179"/>
  <c r="BK178"/>
  <c r="BK175"/>
  <c r="BK174"/>
  <c r="J170"/>
  <c r="BK167"/>
  <c r="J167"/>
  <c r="J166"/>
  <c r="J165"/>
  <c r="BK163"/>
  <c r="J161"/>
  <c r="J159"/>
  <c r="BK156"/>
  <c r="BK153"/>
  <c r="BK151"/>
  <c r="BK149"/>
  <c r="BK148"/>
  <c r="BK147"/>
  <c r="BK143"/>
  <c r="J140"/>
  <c r="J139"/>
  <c r="BK137"/>
  <c r="BK134"/>
  <c i="5" r="J193"/>
  <c r="BK192"/>
  <c r="J187"/>
  <c r="BK182"/>
  <c r="BK179"/>
  <c r="J178"/>
  <c r="BK176"/>
  <c r="BK174"/>
  <c r="J171"/>
  <c r="BK167"/>
  <c r="J159"/>
  <c r="BK156"/>
  <c r="BK153"/>
  <c r="BK151"/>
  <c r="J149"/>
  <c r="J148"/>
  <c r="BK143"/>
  <c r="BK139"/>
  <c r="BK134"/>
  <c i="4" r="BK198"/>
  <c r="BK197"/>
  <c r="BK194"/>
  <c r="BK191"/>
  <c r="BK187"/>
  <c r="BK185"/>
  <c r="BK184"/>
  <c r="BK183"/>
  <c r="J179"/>
  <c r="J174"/>
  <c r="BK170"/>
  <c r="J167"/>
  <c r="BK166"/>
  <c r="BK165"/>
  <c r="BK163"/>
  <c r="BK159"/>
  <c r="BK156"/>
  <c r="J153"/>
  <c r="BK151"/>
  <c r="J149"/>
  <c r="BK148"/>
  <c r="J147"/>
  <c r="BK140"/>
  <c r="BK139"/>
  <c r="J137"/>
  <c r="BK134"/>
  <c i="3" r="BK193"/>
  <c r="BK192"/>
  <c r="BK187"/>
  <c r="J184"/>
  <c r="BK182"/>
  <c r="J179"/>
  <c r="J178"/>
  <c r="J176"/>
  <c r="BK175"/>
  <c r="BK174"/>
  <c r="BK173"/>
  <c r="J172"/>
  <c r="BK171"/>
  <c r="J168"/>
  <c r="BK167"/>
  <c r="J164"/>
  <c r="BK163"/>
  <c r="BK162"/>
  <c r="J160"/>
  <c r="BK158"/>
  <c r="J156"/>
  <c r="BK153"/>
  <c r="J150"/>
  <c r="J148"/>
  <c r="J146"/>
  <c r="J145"/>
  <c r="J144"/>
  <c r="J140"/>
  <c r="BK139"/>
  <c r="BK134"/>
  <c i="2" r="J193"/>
  <c r="BK192"/>
  <c r="BK184"/>
  <c r="J182"/>
  <c r="BK179"/>
  <c r="BK175"/>
  <c r="J172"/>
  <c r="J171"/>
  <c r="J168"/>
  <c r="J167"/>
  <c r="J163"/>
  <c r="BK162"/>
  <c r="BK160"/>
  <c r="BK153"/>
  <c r="J150"/>
  <c r="J146"/>
  <c r="BK140"/>
  <c r="BK139"/>
  <c r="J137"/>
  <c i="21" r="F38"/>
  <c i="1" r="BC116"/>
  <c r="BC115"/>
  <c r="AY115"/>
  <c i="21" r="F39"/>
  <c i="1" r="BD116"/>
  <c r="BD115"/>
  <c i="21" r="F37"/>
  <c i="1" r="BB116"/>
  <c r="BB115"/>
  <c r="AX115"/>
  <c i="21" r="J36"/>
  <c i="1" r="AW116"/>
  <c r="AU115"/>
  <c i="2" l="1" r="P133"/>
  <c r="BK143"/>
  <c r="J143"/>
  <c r="J101"/>
  <c r="R143"/>
  <c r="BK152"/>
  <c r="T152"/>
  <c r="T161"/>
  <c r="R177"/>
  <c r="T183"/>
  <c r="T191"/>
  <c r="T190"/>
  <c i="3" r="T133"/>
  <c r="P143"/>
  <c r="P152"/>
  <c r="BK161"/>
  <c r="J161"/>
  <c r="J105"/>
  <c r="R161"/>
  <c r="P177"/>
  <c r="BK183"/>
  <c r="J183"/>
  <c r="J107"/>
  <c r="R183"/>
  <c r="P191"/>
  <c r="P190"/>
  <c i="4" r="BK133"/>
  <c r="J133"/>
  <c r="J100"/>
  <c r="R133"/>
  <c r="T146"/>
  <c r="BK164"/>
  <c r="J164"/>
  <c r="J105"/>
  <c r="R164"/>
  <c r="P186"/>
  <c r="BK192"/>
  <c r="J192"/>
  <c r="J107"/>
  <c r="T192"/>
  <c r="R196"/>
  <c r="R195"/>
  <c i="5" r="T133"/>
  <c r="P146"/>
  <c r="BK155"/>
  <c r="T155"/>
  <c r="P164"/>
  <c r="T164"/>
  <c r="P177"/>
  <c r="T177"/>
  <c r="P183"/>
  <c r="T183"/>
  <c r="P191"/>
  <c r="P190"/>
  <c r="R191"/>
  <c r="R190"/>
  <c i="6" r="BK133"/>
  <c r="R133"/>
  <c r="P146"/>
  <c r="BK155"/>
  <c r="J155"/>
  <c r="J104"/>
  <c r="R155"/>
  <c r="R164"/>
  <c r="P177"/>
  <c r="BK183"/>
  <c r="J183"/>
  <c r="J107"/>
  <c r="P183"/>
  <c r="T191"/>
  <c r="T190"/>
  <c i="7" r="R133"/>
  <c r="T143"/>
  <c r="R152"/>
  <c r="P161"/>
  <c r="BK174"/>
  <c r="J174"/>
  <c r="J106"/>
  <c r="T174"/>
  <c r="T180"/>
  <c r="BK188"/>
  <c r="BK187"/>
  <c r="J187"/>
  <c r="J108"/>
  <c r="R188"/>
  <c r="R187"/>
  <c i="8" r="P133"/>
  <c r="BK143"/>
  <c r="J143"/>
  <c r="J101"/>
  <c r="P143"/>
  <c r="BK152"/>
  <c r="J152"/>
  <c r="J104"/>
  <c r="P152"/>
  <c r="R152"/>
  <c r="T152"/>
  <c r="BK161"/>
  <c r="J161"/>
  <c r="J105"/>
  <c r="P161"/>
  <c r="R161"/>
  <c r="BK177"/>
  <c r="J177"/>
  <c r="J106"/>
  <c r="P177"/>
  <c r="R177"/>
  <c r="BK183"/>
  <c r="J183"/>
  <c r="J107"/>
  <c r="R183"/>
  <c r="T183"/>
  <c r="BK191"/>
  <c r="J191"/>
  <c r="J109"/>
  <c r="P191"/>
  <c r="P190"/>
  <c r="T191"/>
  <c r="T190"/>
  <c i="9" r="T133"/>
  <c r="P143"/>
  <c r="T152"/>
  <c r="P161"/>
  <c r="BK174"/>
  <c r="J174"/>
  <c r="J106"/>
  <c r="T174"/>
  <c r="R180"/>
  <c r="T188"/>
  <c r="T187"/>
  <c i="10" r="R133"/>
  <c r="P143"/>
  <c r="BK152"/>
  <c r="T152"/>
  <c r="T161"/>
  <c r="R177"/>
  <c r="T183"/>
  <c r="T191"/>
  <c r="T190"/>
  <c i="11" r="BK133"/>
  <c r="R133"/>
  <c r="T145"/>
  <c r="T154"/>
  <c r="T163"/>
  <c r="P176"/>
  <c r="BK182"/>
  <c r="J182"/>
  <c r="J107"/>
  <c r="R182"/>
  <c r="T190"/>
  <c r="T189"/>
  <c i="12" r="R133"/>
  <c r="R132"/>
  <c r="R145"/>
  <c r="BK154"/>
  <c r="R154"/>
  <c r="T163"/>
  <c r="T179"/>
  <c r="T185"/>
  <c r="T193"/>
  <c r="T192"/>
  <c i="13" r="R133"/>
  <c r="T145"/>
  <c r="R154"/>
  <c r="P163"/>
  <c r="BK176"/>
  <c r="J176"/>
  <c r="J106"/>
  <c r="R176"/>
  <c r="T182"/>
  <c r="BK190"/>
  <c r="J190"/>
  <c r="J109"/>
  <c r="T190"/>
  <c r="T189"/>
  <c i="14" r="BK133"/>
  <c r="T133"/>
  <c r="R146"/>
  <c r="P155"/>
  <c r="BK164"/>
  <c r="J164"/>
  <c r="J105"/>
  <c r="R164"/>
  <c r="P177"/>
  <c r="BK183"/>
  <c r="J183"/>
  <c r="J107"/>
  <c r="P183"/>
  <c r="P191"/>
  <c r="P190"/>
  <c i="15" r="P133"/>
  <c r="P132"/>
  <c r="P146"/>
  <c r="P155"/>
  <c r="BK164"/>
  <c r="J164"/>
  <c r="J105"/>
  <c r="R164"/>
  <c r="R177"/>
  <c r="P183"/>
  <c r="BK191"/>
  <c r="BK190"/>
  <c r="J190"/>
  <c r="J108"/>
  <c r="R191"/>
  <c r="R190"/>
  <c i="16" r="BK133"/>
  <c r="J133"/>
  <c r="J100"/>
  <c r="R133"/>
  <c r="BK145"/>
  <c r="J145"/>
  <c r="J101"/>
  <c r="P145"/>
  <c r="R145"/>
  <c r="BK154"/>
  <c r="J154"/>
  <c r="J104"/>
  <c r="P154"/>
  <c r="R154"/>
  <c r="T154"/>
  <c r="BK163"/>
  <c r="J163"/>
  <c r="J105"/>
  <c r="P163"/>
  <c r="R163"/>
  <c r="T163"/>
  <c r="BK176"/>
  <c r="J176"/>
  <c r="J106"/>
  <c r="P176"/>
  <c r="R176"/>
  <c r="T176"/>
  <c r="BK182"/>
  <c r="J182"/>
  <c r="J107"/>
  <c r="P182"/>
  <c r="R182"/>
  <c r="T182"/>
  <c r="BK190"/>
  <c r="J190"/>
  <c r="J109"/>
  <c r="P190"/>
  <c r="P189"/>
  <c r="R190"/>
  <c r="R189"/>
  <c r="T190"/>
  <c r="T189"/>
  <c i="17" r="BK133"/>
  <c r="J133"/>
  <c r="J100"/>
  <c r="P133"/>
  <c r="R133"/>
  <c r="T133"/>
  <c r="BK146"/>
  <c r="J146"/>
  <c r="J101"/>
  <c r="P146"/>
  <c r="R146"/>
  <c r="T146"/>
  <c r="BK155"/>
  <c r="J155"/>
  <c r="J104"/>
  <c r="P155"/>
  <c r="R155"/>
  <c r="T155"/>
  <c r="BK164"/>
  <c r="J164"/>
  <c r="J105"/>
  <c r="P164"/>
  <c r="R164"/>
  <c r="T164"/>
  <c r="BK177"/>
  <c r="J177"/>
  <c r="J106"/>
  <c r="P177"/>
  <c r="R177"/>
  <c r="T177"/>
  <c r="BK183"/>
  <c r="J183"/>
  <c r="J107"/>
  <c r="P183"/>
  <c r="R183"/>
  <c r="T183"/>
  <c r="BK191"/>
  <c r="J191"/>
  <c r="J109"/>
  <c r="P191"/>
  <c r="P190"/>
  <c r="R191"/>
  <c r="R190"/>
  <c r="T191"/>
  <c r="T190"/>
  <c i="18" r="T133"/>
  <c r="T132"/>
  <c r="T146"/>
  <c r="T164"/>
  <c r="T177"/>
  <c r="R184"/>
  <c r="R192"/>
  <c r="R191"/>
  <c i="19" r="P133"/>
  <c r="R143"/>
  <c r="R152"/>
  <c r="R161"/>
  <c r="BK183"/>
  <c r="J183"/>
  <c r="J107"/>
  <c r="BK191"/>
  <c r="J191"/>
  <c r="J109"/>
  <c i="20" r="R133"/>
  <c r="R132"/>
  <c r="R146"/>
  <c r="R155"/>
  <c r="R164"/>
  <c r="T177"/>
  <c i="6" r="P133"/>
  <c r="P132"/>
  <c r="BK146"/>
  <c r="J146"/>
  <c r="J101"/>
  <c r="T146"/>
  <c r="P155"/>
  <c r="BK164"/>
  <c r="J164"/>
  <c r="J105"/>
  <c r="T164"/>
  <c r="T177"/>
  <c r="T183"/>
  <c r="P191"/>
  <c r="P190"/>
  <c i="7" r="P133"/>
  <c r="BK143"/>
  <c r="J143"/>
  <c r="J101"/>
  <c r="P143"/>
  <c r="BK152"/>
  <c r="T152"/>
  <c r="R161"/>
  <c r="P174"/>
  <c r="BK180"/>
  <c r="J180"/>
  <c r="J107"/>
  <c r="P180"/>
  <c r="P188"/>
  <c r="P187"/>
  <c i="8" r="BK133"/>
  <c r="J133"/>
  <c r="J100"/>
  <c r="R133"/>
  <c r="T143"/>
  <c r="T161"/>
  <c r="T177"/>
  <c r="P183"/>
  <c r="R191"/>
  <c r="R190"/>
  <c i="9" r="BK133"/>
  <c r="R133"/>
  <c r="R132"/>
  <c r="R143"/>
  <c r="BK152"/>
  <c r="J152"/>
  <c r="J104"/>
  <c r="R152"/>
  <c r="T161"/>
  <c r="R174"/>
  <c r="P180"/>
  <c r="BK188"/>
  <c r="J188"/>
  <c r="J109"/>
  <c r="P188"/>
  <c r="P187"/>
  <c i="10" r="P133"/>
  <c r="P132"/>
  <c r="BK143"/>
  <c r="J143"/>
  <c r="J101"/>
  <c r="R143"/>
  <c r="P152"/>
  <c r="BK161"/>
  <c r="J161"/>
  <c r="J105"/>
  <c r="R161"/>
  <c r="P177"/>
  <c r="T177"/>
  <c r="P183"/>
  <c r="BK191"/>
  <c r="J191"/>
  <c r="J109"/>
  <c r="P191"/>
  <c r="P190"/>
  <c i="11" r="T133"/>
  <c r="T132"/>
  <c r="P145"/>
  <c r="BK154"/>
  <c r="BK163"/>
  <c r="J163"/>
  <c r="J105"/>
  <c r="R163"/>
  <c r="BK176"/>
  <c r="J176"/>
  <c r="J106"/>
  <c r="R176"/>
  <c r="T182"/>
  <c r="BK190"/>
  <c r="J190"/>
  <c r="J109"/>
  <c r="P190"/>
  <c r="P189"/>
  <c i="12" r="P133"/>
  <c r="BK145"/>
  <c r="J145"/>
  <c r="J101"/>
  <c r="P145"/>
  <c r="P154"/>
  <c r="T154"/>
  <c r="T153"/>
  <c r="P163"/>
  <c r="BK179"/>
  <c r="J179"/>
  <c r="J106"/>
  <c r="R179"/>
  <c r="P185"/>
  <c r="BK193"/>
  <c r="J193"/>
  <c r="J109"/>
  <c r="R193"/>
  <c r="R192"/>
  <c i="13" r="P133"/>
  <c r="BK145"/>
  <c r="J145"/>
  <c r="J101"/>
  <c r="R145"/>
  <c r="BK154"/>
  <c r="J154"/>
  <c r="J104"/>
  <c r="T154"/>
  <c r="T163"/>
  <c r="T176"/>
  <c r="R182"/>
  <c r="P190"/>
  <c r="P189"/>
  <c i="14" r="R133"/>
  <c r="R132"/>
  <c r="T146"/>
  <c r="BK155"/>
  <c r="J155"/>
  <c r="J104"/>
  <c r="T155"/>
  <c r="P164"/>
  <c r="BK177"/>
  <c r="J177"/>
  <c r="J106"/>
  <c r="R177"/>
  <c r="T183"/>
  <c r="T191"/>
  <c r="T190"/>
  <c i="15" r="T133"/>
  <c r="R146"/>
  <c r="R155"/>
  <c r="T164"/>
  <c r="P177"/>
  <c r="BK183"/>
  <c r="J183"/>
  <c r="J107"/>
  <c r="T183"/>
  <c r="P191"/>
  <c r="P190"/>
  <c i="16" r="P133"/>
  <c r="P132"/>
  <c r="T133"/>
  <c r="T132"/>
  <c r="T145"/>
  <c i="18" r="BK133"/>
  <c r="BK146"/>
  <c r="J146"/>
  <c r="J101"/>
  <c r="R155"/>
  <c r="P164"/>
  <c r="R177"/>
  <c r="T184"/>
  <c r="T192"/>
  <c r="T191"/>
  <c i="19" r="BK133"/>
  <c r="J133"/>
  <c r="J100"/>
  <c r="BK143"/>
  <c r="J143"/>
  <c r="J101"/>
  <c r="T143"/>
  <c r="BK161"/>
  <c r="J161"/>
  <c r="J105"/>
  <c r="BK177"/>
  <c r="J177"/>
  <c r="J106"/>
  <c r="R177"/>
  <c r="T183"/>
  <c r="T191"/>
  <c r="T190"/>
  <c i="20" r="T133"/>
  <c r="T132"/>
  <c r="T146"/>
  <c r="P155"/>
  <c r="T155"/>
  <c r="T164"/>
  <c r="P177"/>
  <c r="BK183"/>
  <c r="J183"/>
  <c r="J107"/>
  <c r="R183"/>
  <c r="R191"/>
  <c r="R190"/>
  <c i="2" r="BK133"/>
  <c r="J133"/>
  <c r="J100"/>
  <c r="R133"/>
  <c r="R132"/>
  <c r="T143"/>
  <c r="P152"/>
  <c r="BK161"/>
  <c r="J161"/>
  <c r="J105"/>
  <c r="R161"/>
  <c r="P177"/>
  <c r="BK183"/>
  <c r="J183"/>
  <c r="J107"/>
  <c r="P183"/>
  <c r="BK191"/>
  <c r="BK190"/>
  <c r="J190"/>
  <c r="J108"/>
  <c r="P191"/>
  <c r="P190"/>
  <c i="3" r="BK133"/>
  <c r="R133"/>
  <c r="T143"/>
  <c r="BK152"/>
  <c r="T152"/>
  <c r="T161"/>
  <c r="R177"/>
  <c r="T183"/>
  <c r="BK191"/>
  <c r="J191"/>
  <c r="J109"/>
  <c r="R191"/>
  <c r="R190"/>
  <c i="4" r="P133"/>
  <c r="BK146"/>
  <c r="J146"/>
  <c r="J101"/>
  <c r="P146"/>
  <c r="BK155"/>
  <c r="T155"/>
  <c r="P164"/>
  <c r="BK186"/>
  <c r="J186"/>
  <c r="J106"/>
  <c r="R186"/>
  <c r="R192"/>
  <c r="P196"/>
  <c r="P195"/>
  <c i="5" r="P133"/>
  <c r="P132"/>
  <c r="BK146"/>
  <c r="J146"/>
  <c r="J101"/>
  <c r="T146"/>
  <c r="R155"/>
  <c i="18" r="P133"/>
  <c r="P132"/>
  <c r="P146"/>
  <c r="BK155"/>
  <c r="J155"/>
  <c r="J104"/>
  <c r="T155"/>
  <c r="T154"/>
  <c r="R164"/>
  <c r="P177"/>
  <c r="P184"/>
  <c i="19" r="R133"/>
  <c r="R132"/>
  <c r="P143"/>
  <c r="P152"/>
  <c r="P161"/>
  <c r="T177"/>
  <c r="P183"/>
  <c r="R191"/>
  <c r="R190"/>
  <c i="20" r="P133"/>
  <c r="BK146"/>
  <c r="J146"/>
  <c r="J101"/>
  <c r="BK155"/>
  <c r="P164"/>
  <c i="2" r="T133"/>
  <c r="T132"/>
  <c r="P143"/>
  <c r="R152"/>
  <c r="P161"/>
  <c r="BK177"/>
  <c r="J177"/>
  <c r="J106"/>
  <c r="T177"/>
  <c r="R183"/>
  <c r="R191"/>
  <c r="R190"/>
  <c i="3" r="P133"/>
  <c r="P132"/>
  <c r="BK143"/>
  <c r="J143"/>
  <c r="J101"/>
  <c r="R143"/>
  <c r="R152"/>
  <c r="R151"/>
  <c r="P161"/>
  <c r="BK177"/>
  <c r="J177"/>
  <c r="J106"/>
  <c r="T177"/>
  <c r="P183"/>
  <c r="T191"/>
  <c r="T190"/>
  <c i="4" r="T133"/>
  <c r="T132"/>
  <c r="R146"/>
  <c r="P155"/>
  <c r="R155"/>
  <c r="R154"/>
  <c r="T164"/>
  <c r="T186"/>
  <c r="P192"/>
  <c r="BK196"/>
  <c r="BK195"/>
  <c r="J195"/>
  <c r="J108"/>
  <c r="T196"/>
  <c r="T195"/>
  <c i="5" r="BK133"/>
  <c r="J133"/>
  <c r="J100"/>
  <c r="R133"/>
  <c r="R132"/>
  <c r="R146"/>
  <c r="P155"/>
  <c r="P154"/>
  <c r="BK164"/>
  <c r="J164"/>
  <c r="J105"/>
  <c r="R164"/>
  <c r="BK177"/>
  <c r="J177"/>
  <c r="J106"/>
  <c r="R177"/>
  <c r="BK183"/>
  <c r="J183"/>
  <c r="J107"/>
  <c r="R183"/>
  <c r="BK191"/>
  <c r="J191"/>
  <c r="J109"/>
  <c r="T191"/>
  <c r="T190"/>
  <c i="6" r="T133"/>
  <c r="T132"/>
  <c r="T131"/>
  <c r="R146"/>
  <c r="T155"/>
  <c r="T154"/>
  <c r="P164"/>
  <c r="BK177"/>
  <c r="J177"/>
  <c r="J106"/>
  <c r="R177"/>
  <c r="R183"/>
  <c r="BK191"/>
  <c r="J191"/>
  <c r="J109"/>
  <c r="R191"/>
  <c r="R190"/>
  <c i="7" r="BK133"/>
  <c r="J133"/>
  <c r="J100"/>
  <c r="T133"/>
  <c r="T132"/>
  <c r="R143"/>
  <c r="P152"/>
  <c r="P151"/>
  <c r="BK161"/>
  <c r="J161"/>
  <c r="J105"/>
  <c r="T161"/>
  <c r="R174"/>
  <c r="R180"/>
  <c r="T188"/>
  <c r="T187"/>
  <c i="8" r="T133"/>
  <c r="T132"/>
  <c r="R143"/>
  <c i="9" r="P133"/>
  <c r="P132"/>
  <c r="BK143"/>
  <c r="J143"/>
  <c r="J101"/>
  <c r="T143"/>
  <c r="P152"/>
  <c r="BK161"/>
  <c r="J161"/>
  <c r="J105"/>
  <c r="R161"/>
  <c r="P174"/>
  <c r="BK180"/>
  <c r="J180"/>
  <c r="J107"/>
  <c r="T180"/>
  <c r="R188"/>
  <c r="R187"/>
  <c i="10" r="BK133"/>
  <c r="J133"/>
  <c r="J100"/>
  <c r="T133"/>
  <c r="T132"/>
  <c r="T143"/>
  <c r="R152"/>
  <c r="P161"/>
  <c r="BK177"/>
  <c r="J177"/>
  <c r="J106"/>
  <c r="BK183"/>
  <c r="J183"/>
  <c r="J107"/>
  <c r="R183"/>
  <c r="R191"/>
  <c r="R190"/>
  <c i="11" r="P133"/>
  <c r="P132"/>
  <c r="BK145"/>
  <c r="J145"/>
  <c r="J101"/>
  <c r="R145"/>
  <c r="P154"/>
  <c r="R154"/>
  <c r="R153"/>
  <c r="P163"/>
  <c r="T176"/>
  <c r="P182"/>
  <c r="R190"/>
  <c r="R189"/>
  <c i="12" r="BK133"/>
  <c r="T133"/>
  <c r="T145"/>
  <c r="BK163"/>
  <c r="J163"/>
  <c r="J105"/>
  <c r="R163"/>
  <c r="P179"/>
  <c r="BK185"/>
  <c r="J185"/>
  <c r="J107"/>
  <c r="R185"/>
  <c r="P193"/>
  <c r="P192"/>
  <c i="13" r="BK133"/>
  <c r="T133"/>
  <c r="T132"/>
  <c r="P145"/>
  <c r="P154"/>
  <c r="BK163"/>
  <c r="J163"/>
  <c r="J105"/>
  <c r="R163"/>
  <c r="P176"/>
  <c r="BK182"/>
  <c r="J182"/>
  <c r="J107"/>
  <c r="P182"/>
  <c r="R190"/>
  <c r="R189"/>
  <c i="14" r="P133"/>
  <c r="BK146"/>
  <c r="J146"/>
  <c r="J101"/>
  <c r="P146"/>
  <c r="R155"/>
  <c r="T164"/>
  <c r="T177"/>
  <c r="R183"/>
  <c r="BK191"/>
  <c r="J191"/>
  <c r="J109"/>
  <c r="R191"/>
  <c r="R190"/>
  <c i="15" r="BK133"/>
  <c r="J133"/>
  <c r="J100"/>
  <c r="R133"/>
  <c r="R132"/>
  <c r="BK146"/>
  <c r="J146"/>
  <c r="J101"/>
  <c r="T146"/>
  <c r="BK155"/>
  <c r="J155"/>
  <c r="J104"/>
  <c r="T155"/>
  <c r="P164"/>
  <c r="BK177"/>
  <c r="J177"/>
  <c r="J106"/>
  <c r="T177"/>
  <c r="R183"/>
  <c r="T191"/>
  <c r="T190"/>
  <c i="18" r="R133"/>
  <c r="R132"/>
  <c r="R146"/>
  <c r="P155"/>
  <c r="P154"/>
  <c r="BK164"/>
  <c r="J164"/>
  <c r="J105"/>
  <c r="BK177"/>
  <c r="J177"/>
  <c r="J106"/>
  <c r="BK184"/>
  <c r="J184"/>
  <c r="J107"/>
  <c r="BK192"/>
  <c r="BK191"/>
  <c r="J191"/>
  <c r="J108"/>
  <c r="P192"/>
  <c r="P191"/>
  <c i="19" r="T133"/>
  <c r="T132"/>
  <c r="BK152"/>
  <c r="J152"/>
  <c r="J104"/>
  <c r="T152"/>
  <c r="T161"/>
  <c r="P177"/>
  <c r="R183"/>
  <c r="P191"/>
  <c r="P190"/>
  <c i="20" r="BK133"/>
  <c r="J133"/>
  <c r="J100"/>
  <c r="P146"/>
  <c r="BK164"/>
  <c r="J164"/>
  <c r="J105"/>
  <c r="BK177"/>
  <c r="J177"/>
  <c r="J106"/>
  <c r="R177"/>
  <c r="P183"/>
  <c r="T183"/>
  <c r="BK191"/>
  <c r="J191"/>
  <c r="J109"/>
  <c r="P191"/>
  <c r="P190"/>
  <c r="T191"/>
  <c r="T190"/>
  <c i="2" r="E85"/>
  <c r="J91"/>
  <c r="F94"/>
  <c r="F127"/>
  <c r="J128"/>
  <c r="BE158"/>
  <c r="BE160"/>
  <c r="BE164"/>
  <c r="BE171"/>
  <c r="BE174"/>
  <c r="BE176"/>
  <c r="BE178"/>
  <c r="BE182"/>
  <c r="BE192"/>
  <c r="BE193"/>
  <c r="BK149"/>
  <c r="J149"/>
  <c r="J102"/>
  <c i="3" r="F93"/>
  <c r="J94"/>
  <c r="BE137"/>
  <c r="BE140"/>
  <c r="BE144"/>
  <c r="BE146"/>
  <c r="BE148"/>
  <c r="BE150"/>
  <c r="BE153"/>
  <c r="BE156"/>
  <c r="BE160"/>
  <c r="BE162"/>
  <c r="BE164"/>
  <c r="BE168"/>
  <c r="BE172"/>
  <c r="BE173"/>
  <c r="BE174"/>
  <c r="BE176"/>
  <c r="BE179"/>
  <c r="BE182"/>
  <c r="BE184"/>
  <c r="BE193"/>
  <c r="BK149"/>
  <c r="J149"/>
  <c r="J102"/>
  <c i="4" r="F93"/>
  <c r="F94"/>
  <c r="J125"/>
  <c r="BE137"/>
  <c r="BE139"/>
  <c r="BE143"/>
  <c r="BE148"/>
  <c r="BE182"/>
  <c r="BE183"/>
  <c r="BE184"/>
  <c r="BE187"/>
  <c r="BE191"/>
  <c r="BE193"/>
  <c r="BE197"/>
  <c i="5" r="F93"/>
  <c r="J94"/>
  <c r="F128"/>
  <c r="BE137"/>
  <c r="BE140"/>
  <c r="BE148"/>
  <c r="BE151"/>
  <c r="BE166"/>
  <c r="BE175"/>
  <c r="BE176"/>
  <c r="BE178"/>
  <c r="BE179"/>
  <c r="BK152"/>
  <c r="J152"/>
  <c r="J102"/>
  <c i="6" r="E85"/>
  <c r="J91"/>
  <c r="J93"/>
  <c r="F94"/>
  <c r="J128"/>
  <c r="BE134"/>
  <c r="BE139"/>
  <c r="BE143"/>
  <c r="BE147"/>
  <c r="BE148"/>
  <c r="BE149"/>
  <c r="BE156"/>
  <c r="BE159"/>
  <c r="BE161"/>
  <c r="BE165"/>
  <c r="BE171"/>
  <c r="BE182"/>
  <c r="BK152"/>
  <c r="J152"/>
  <c r="J102"/>
  <c i="7" r="J94"/>
  <c r="F127"/>
  <c r="BE145"/>
  <c r="BE162"/>
  <c r="BE163"/>
  <c r="BE164"/>
  <c r="BE175"/>
  <c i="8" r="E85"/>
  <c r="F93"/>
  <c r="J94"/>
  <c r="J127"/>
  <c r="BE163"/>
  <c r="BE167"/>
  <c r="BE168"/>
  <c r="BE171"/>
  <c r="BE184"/>
  <c r="BE187"/>
  <c r="BE192"/>
  <c r="BK149"/>
  <c r="J149"/>
  <c r="J102"/>
  <c i="9" r="F93"/>
  <c r="F94"/>
  <c r="E119"/>
  <c r="J125"/>
  <c r="J127"/>
  <c r="BE140"/>
  <c r="BE144"/>
  <c r="BE145"/>
  <c r="BE146"/>
  <c r="BE168"/>
  <c r="BE175"/>
  <c i="10" r="F93"/>
  <c r="J94"/>
  <c r="BE134"/>
  <c r="BE144"/>
  <c r="BE145"/>
  <c r="BE148"/>
  <c r="BE153"/>
  <c r="BE158"/>
  <c r="BE160"/>
  <c r="BE163"/>
  <c r="BE168"/>
  <c r="BE172"/>
  <c r="BE175"/>
  <c r="BE184"/>
  <c r="BK149"/>
  <c r="J149"/>
  <c r="J102"/>
  <c i="11" r="J93"/>
  <c r="E119"/>
  <c r="J125"/>
  <c r="F128"/>
  <c r="BE134"/>
  <c r="BE137"/>
  <c r="BE139"/>
  <c r="BE148"/>
  <c r="BE166"/>
  <c r="BE170"/>
  <c r="BE173"/>
  <c r="BE174"/>
  <c r="BE186"/>
  <c r="BE191"/>
  <c i="12" r="J91"/>
  <c r="F94"/>
  <c r="BE137"/>
  <c r="BE139"/>
  <c r="BE146"/>
  <c r="BE148"/>
  <c r="BE152"/>
  <c r="BE160"/>
  <c r="BE169"/>
  <c r="BE178"/>
  <c i="13" r="E85"/>
  <c r="F94"/>
  <c r="J125"/>
  <c r="BE138"/>
  <c r="BE139"/>
  <c r="BE148"/>
  <c r="BE152"/>
  <c r="BE160"/>
  <c r="BE166"/>
  <c r="BE169"/>
  <c r="BE173"/>
  <c r="BE174"/>
  <c r="BE177"/>
  <c r="BE186"/>
  <c r="BE191"/>
  <c r="BE192"/>
  <c i="14" r="E85"/>
  <c r="J91"/>
  <c r="F94"/>
  <c r="F127"/>
  <c r="J128"/>
  <c r="BE137"/>
  <c r="BE140"/>
  <c r="BE143"/>
  <c r="BE148"/>
  <c r="BE163"/>
  <c r="BE165"/>
  <c r="BE167"/>
  <c r="BE171"/>
  <c r="BE176"/>
  <c r="BE178"/>
  <c r="BE184"/>
  <c r="BE193"/>
  <c i="15" r="F94"/>
  <c r="F127"/>
  <c r="BE134"/>
  <c r="BE153"/>
  <c r="BE159"/>
  <c r="BE161"/>
  <c r="BE163"/>
  <c r="BE170"/>
  <c r="BE171"/>
  <c r="BE174"/>
  <c r="BE175"/>
  <c r="BE178"/>
  <c r="BE179"/>
  <c r="BK152"/>
  <c r="J152"/>
  <c r="J102"/>
  <c i="16" r="E85"/>
  <c r="J91"/>
  <c r="F94"/>
  <c r="J128"/>
  <c r="BE137"/>
  <c r="BE146"/>
  <c r="BE147"/>
  <c r="BE148"/>
  <c r="BE155"/>
  <c r="BE160"/>
  <c r="BE162"/>
  <c r="BE164"/>
  <c r="BE170"/>
  <c r="BE173"/>
  <c r="BE174"/>
  <c r="BE183"/>
  <c r="BE186"/>
  <c r="BK151"/>
  <c r="J151"/>
  <c r="J102"/>
  <c i="17" r="E85"/>
  <c r="J91"/>
  <c r="F93"/>
  <c r="J93"/>
  <c r="F94"/>
  <c r="J94"/>
  <c r="BE134"/>
  <c r="BE137"/>
  <c r="BE139"/>
  <c r="BE140"/>
  <c r="BE143"/>
  <c r="BE147"/>
  <c r="BE148"/>
  <c r="BE149"/>
  <c r="BE151"/>
  <c r="BE153"/>
  <c r="BE156"/>
  <c r="BE159"/>
  <c r="BE161"/>
  <c r="BE163"/>
  <c r="BE165"/>
  <c r="BE166"/>
  <c r="BE167"/>
  <c r="BE170"/>
  <c r="BE171"/>
  <c r="BE174"/>
  <c r="BE175"/>
  <c r="BE176"/>
  <c r="BE178"/>
  <c r="BE179"/>
  <c r="BE182"/>
  <c r="BE184"/>
  <c r="BE187"/>
  <c r="BE192"/>
  <c r="BE193"/>
  <c r="BK152"/>
  <c r="J152"/>
  <c r="J102"/>
  <c i="18" r="J93"/>
  <c r="J94"/>
  <c r="BE134"/>
  <c r="BE163"/>
  <c r="BE170"/>
  <c r="BE171"/>
  <c r="BE179"/>
  <c i="19" r="J91"/>
  <c r="F94"/>
  <c r="BE146"/>
  <c r="BE163"/>
  <c r="BE164"/>
  <c r="BE171"/>
  <c r="BE172"/>
  <c r="BE179"/>
  <c r="BK149"/>
  <c r="J149"/>
  <c r="J102"/>
  <c i="20" r="J91"/>
  <c r="F94"/>
  <c r="F127"/>
  <c r="BE137"/>
  <c r="BE147"/>
  <c r="BE161"/>
  <c r="BE171"/>
  <c r="BE174"/>
  <c r="BE175"/>
  <c r="BE176"/>
  <c r="BE178"/>
  <c r="BE184"/>
  <c r="BE192"/>
  <c i="6" r="BE170"/>
  <c r="BE187"/>
  <c r="BE192"/>
  <c i="7" r="E85"/>
  <c r="J125"/>
  <c r="J127"/>
  <c r="BE134"/>
  <c r="BE139"/>
  <c r="BE144"/>
  <c r="BE148"/>
  <c r="BE156"/>
  <c r="BE158"/>
  <c r="BE160"/>
  <c r="BE168"/>
  <c r="BE172"/>
  <c r="BE181"/>
  <c r="BE189"/>
  <c r="BE190"/>
  <c i="8" r="J91"/>
  <c r="F94"/>
  <c r="BE134"/>
  <c r="BE137"/>
  <c r="BE140"/>
  <c r="BE148"/>
  <c r="BE153"/>
  <c r="BE156"/>
  <c r="BE158"/>
  <c r="BE162"/>
  <c r="BE166"/>
  <c r="BE172"/>
  <c r="BE182"/>
  <c r="BE193"/>
  <c i="9" r="J94"/>
  <c r="BE134"/>
  <c r="BE137"/>
  <c r="BE148"/>
  <c r="BE153"/>
  <c r="BE156"/>
  <c r="BE158"/>
  <c r="BE160"/>
  <c r="BE163"/>
  <c r="BE167"/>
  <c r="BE179"/>
  <c r="BE181"/>
  <c r="BE190"/>
  <c r="BK149"/>
  <c r="J149"/>
  <c r="J102"/>
  <c i="10" r="J91"/>
  <c r="F94"/>
  <c r="J127"/>
  <c r="BE137"/>
  <c r="BE139"/>
  <c r="BE140"/>
  <c r="BE146"/>
  <c r="BE162"/>
  <c r="BE164"/>
  <c r="BE167"/>
  <c r="BE173"/>
  <c r="BE176"/>
  <c r="BE178"/>
  <c r="BE179"/>
  <c r="BE182"/>
  <c r="BE187"/>
  <c r="BE193"/>
  <c i="11" r="F93"/>
  <c r="J94"/>
  <c r="BE138"/>
  <c r="BE146"/>
  <c r="BE147"/>
  <c r="BE152"/>
  <c r="BE158"/>
  <c r="BE165"/>
  <c r="BE169"/>
  <c r="BE178"/>
  <c r="BE181"/>
  <c r="BE192"/>
  <c r="BK151"/>
  <c r="J151"/>
  <c r="J102"/>
  <c i="12" r="J93"/>
  <c r="E119"/>
  <c r="J128"/>
  <c r="BE134"/>
  <c r="BE138"/>
  <c r="BE142"/>
  <c r="BE147"/>
  <c r="BE150"/>
  <c r="BE162"/>
  <c r="BE165"/>
  <c r="BE166"/>
  <c r="BE173"/>
  <c r="BE177"/>
  <c r="BE180"/>
  <c r="BE181"/>
  <c r="BE184"/>
  <c r="BE186"/>
  <c r="BE194"/>
  <c r="BE195"/>
  <c r="BK151"/>
  <c r="J151"/>
  <c r="J102"/>
  <c i="13" r="J93"/>
  <c r="BE137"/>
  <c r="BE158"/>
  <c r="BE164"/>
  <c r="BE165"/>
  <c r="BE178"/>
  <c r="BK151"/>
  <c r="J151"/>
  <c r="J102"/>
  <c i="14" r="BE134"/>
  <c r="BE147"/>
  <c r="BE149"/>
  <c r="BE151"/>
  <c r="BE153"/>
  <c r="BE156"/>
  <c r="BE170"/>
  <c r="BE174"/>
  <c r="BE175"/>
  <c r="BE179"/>
  <c r="BE187"/>
  <c i="15" r="J91"/>
  <c r="J93"/>
  <c r="J94"/>
  <c r="BE140"/>
  <c r="BE147"/>
  <c r="BE149"/>
  <c r="BE151"/>
  <c r="BE165"/>
  <c r="BE187"/>
  <c r="BE192"/>
  <c i="16" r="J93"/>
  <c r="BE142"/>
  <c r="BE158"/>
  <c r="BE165"/>
  <c r="BE166"/>
  <c r="BE177"/>
  <c r="BE178"/>
  <c r="BE191"/>
  <c i="18" r="J91"/>
  <c r="BE143"/>
  <c r="BE148"/>
  <c r="BE165"/>
  <c r="BE176"/>
  <c r="BE183"/>
  <c r="BE185"/>
  <c r="BE193"/>
  <c r="BE194"/>
  <c r="BK152"/>
  <c r="J152"/>
  <c r="J102"/>
  <c i="19" r="E85"/>
  <c r="F93"/>
  <c r="J94"/>
  <c r="BE134"/>
  <c r="BE137"/>
  <c r="BE144"/>
  <c r="BE153"/>
  <c r="BE162"/>
  <c r="BE168"/>
  <c r="BE173"/>
  <c r="BE184"/>
  <c r="BE193"/>
  <c i="20" r="J94"/>
  <c r="BE134"/>
  <c r="BE140"/>
  <c r="BE143"/>
  <c r="BE148"/>
  <c r="BE149"/>
  <c r="BE151"/>
  <c r="BE166"/>
  <c r="BE167"/>
  <c r="BE179"/>
  <c i="21" r="E85"/>
  <c r="F93"/>
  <c r="J116"/>
  <c r="F119"/>
  <c r="BE125"/>
  <c i="2" r="J127"/>
  <c r="BE139"/>
  <c r="BE145"/>
  <c r="BE148"/>
  <c r="BE156"/>
  <c r="BE162"/>
  <c r="BE167"/>
  <c r="BE173"/>
  <c r="BE184"/>
  <c i="3" r="E85"/>
  <c r="J91"/>
  <c r="F94"/>
  <c r="J127"/>
  <c r="BE158"/>
  <c r="BE163"/>
  <c r="BE167"/>
  <c r="BE171"/>
  <c r="BE175"/>
  <c r="BE178"/>
  <c i="4" r="E85"/>
  <c r="J93"/>
  <c r="J94"/>
  <c r="BE140"/>
  <c r="BE153"/>
  <c r="BE156"/>
  <c r="BE161"/>
  <c r="BE163"/>
  <c r="BE167"/>
  <c r="BE170"/>
  <c r="BE171"/>
  <c r="BE178"/>
  <c r="BE194"/>
  <c i="5" r="J91"/>
  <c r="BE139"/>
  <c r="BE147"/>
  <c r="BE153"/>
  <c r="BE156"/>
  <c r="BE159"/>
  <c r="BE163"/>
  <c r="BE165"/>
  <c r="BE167"/>
  <c r="BE170"/>
  <c r="BE184"/>
  <c r="BE187"/>
  <c r="BE192"/>
  <c r="BE193"/>
  <c i="18" r="F93"/>
  <c r="BE139"/>
  <c r="BE140"/>
  <c r="BE149"/>
  <c r="BE151"/>
  <c r="BE153"/>
  <c r="BE166"/>
  <c r="BE167"/>
  <c i="19" r="J93"/>
  <c r="BE148"/>
  <c r="BE156"/>
  <c r="BE175"/>
  <c r="BE176"/>
  <c r="BE187"/>
  <c i="20" r="E85"/>
  <c r="BE139"/>
  <c r="BE153"/>
  <c r="BE156"/>
  <c r="BE163"/>
  <c r="BE182"/>
  <c r="BE187"/>
  <c i="2" r="BE134"/>
  <c r="BE137"/>
  <c r="BE140"/>
  <c r="BE144"/>
  <c r="BE146"/>
  <c r="BE150"/>
  <c r="BE153"/>
  <c r="BE163"/>
  <c r="BE168"/>
  <c r="BE172"/>
  <c r="BE175"/>
  <c r="BE179"/>
  <c r="BE187"/>
  <c i="3" r="BE134"/>
  <c r="BE139"/>
  <c r="BE145"/>
  <c r="BE187"/>
  <c r="BE192"/>
  <c i="4" r="BE134"/>
  <c r="BE147"/>
  <c r="BE149"/>
  <c r="BE151"/>
  <c r="BE159"/>
  <c r="BE165"/>
  <c r="BE166"/>
  <c r="BE174"/>
  <c r="BE177"/>
  <c r="BE179"/>
  <c r="BE185"/>
  <c r="BE188"/>
  <c r="BE198"/>
  <c r="BK152"/>
  <c r="J152"/>
  <c r="J102"/>
  <c i="5" r="E85"/>
  <c r="J93"/>
  <c r="BE134"/>
  <c r="BE143"/>
  <c r="BE149"/>
  <c r="BE161"/>
  <c r="BE171"/>
  <c r="BE174"/>
  <c r="BE182"/>
  <c i="6" r="F93"/>
  <c r="BE137"/>
  <c r="BE140"/>
  <c r="BE151"/>
  <c r="BE153"/>
  <c r="BE163"/>
  <c r="BE166"/>
  <c r="BE167"/>
  <c r="BE174"/>
  <c r="BE175"/>
  <c r="BE176"/>
  <c r="BE178"/>
  <c r="BE179"/>
  <c r="BE184"/>
  <c r="BE193"/>
  <c i="7" r="F94"/>
  <c r="BE137"/>
  <c r="BE140"/>
  <c r="BE146"/>
  <c r="BE150"/>
  <c r="BE153"/>
  <c r="BE167"/>
  <c r="BE171"/>
  <c r="BE173"/>
  <c r="BE176"/>
  <c r="BE179"/>
  <c r="BE184"/>
  <c r="BK149"/>
  <c r="J149"/>
  <c r="J102"/>
  <c i="8" r="BE139"/>
  <c r="BE144"/>
  <c r="BE145"/>
  <c r="BE146"/>
  <c r="BE150"/>
  <c r="BE160"/>
  <c r="BE173"/>
  <c r="BE174"/>
  <c r="BE175"/>
  <c r="BE176"/>
  <c r="BE178"/>
  <c r="BE179"/>
  <c i="9" r="BE150"/>
  <c r="BE162"/>
  <c r="BE164"/>
  <c r="BE171"/>
  <c r="BE172"/>
  <c r="BE173"/>
  <c r="BE176"/>
  <c r="BE184"/>
  <c r="BE189"/>
  <c i="10" r="E85"/>
  <c r="BE150"/>
  <c r="BE156"/>
  <c r="BE171"/>
  <c r="BE174"/>
  <c r="BE192"/>
  <c i="11" r="BE142"/>
  <c r="BE150"/>
  <c r="BE155"/>
  <c r="BE160"/>
  <c r="BE162"/>
  <c r="BE164"/>
  <c r="BE175"/>
  <c r="BE177"/>
  <c r="BE183"/>
  <c i="12" r="F93"/>
  <c r="BE155"/>
  <c r="BE158"/>
  <c r="BE164"/>
  <c r="BE170"/>
  <c r="BE176"/>
  <c r="BE189"/>
  <c i="13" r="F93"/>
  <c r="J94"/>
  <c r="BE134"/>
  <c r="BE142"/>
  <c r="BE146"/>
  <c r="BE147"/>
  <c r="BE150"/>
  <c r="BE155"/>
  <c r="BE162"/>
  <c r="BE172"/>
  <c r="BE175"/>
  <c r="BE181"/>
  <c r="BE183"/>
  <c i="14" r="J93"/>
  <c r="BE139"/>
  <c r="BE159"/>
  <c r="BE161"/>
  <c r="BE166"/>
  <c r="BE182"/>
  <c r="BE192"/>
  <c r="BK152"/>
  <c r="J152"/>
  <c r="J102"/>
  <c i="15" r="E85"/>
  <c r="BE137"/>
  <c r="BE139"/>
  <c r="BE143"/>
  <c r="BE148"/>
  <c r="BE156"/>
  <c r="BE166"/>
  <c r="BE167"/>
  <c r="BE176"/>
  <c r="BE182"/>
  <c r="BE184"/>
  <c r="BE193"/>
  <c i="16" r="F93"/>
  <c r="BE134"/>
  <c r="BE138"/>
  <c r="BE139"/>
  <c r="BE150"/>
  <c r="BE152"/>
  <c r="BE169"/>
  <c r="BE175"/>
  <c r="BE181"/>
  <c r="BE192"/>
  <c i="18" r="E85"/>
  <c r="F94"/>
  <c r="BE137"/>
  <c r="BE147"/>
  <c r="BE156"/>
  <c r="BE159"/>
  <c r="BE161"/>
  <c r="BE174"/>
  <c r="BE175"/>
  <c r="BE178"/>
  <c r="BE188"/>
  <c i="19" r="BE139"/>
  <c r="BE140"/>
  <c r="BE145"/>
  <c r="BE150"/>
  <c r="BE158"/>
  <c r="BE160"/>
  <c r="BE167"/>
  <c r="BE174"/>
  <c r="BE178"/>
  <c r="BE182"/>
  <c r="BE192"/>
  <c i="20" r="J93"/>
  <c r="BE159"/>
  <c r="BE165"/>
  <c r="BE170"/>
  <c r="BE193"/>
  <c r="BK152"/>
  <c r="J152"/>
  <c r="J102"/>
  <c i="21" r="J93"/>
  <c r="J94"/>
  <c r="BK124"/>
  <c r="J124"/>
  <c r="J100"/>
  <c i="2" r="F36"/>
  <c i="1" r="BA96"/>
  <c i="3" r="F37"/>
  <c i="1" r="BB97"/>
  <c i="5" r="F36"/>
  <c i="1" r="BA99"/>
  <c i="6" r="F36"/>
  <c i="1" r="BA100"/>
  <c i="7" r="F39"/>
  <c i="1" r="BD101"/>
  <c i="12" r="F39"/>
  <c i="1" r="BD106"/>
  <c i="16" r="J36"/>
  <c i="1" r="AW110"/>
  <c i="17" r="F36"/>
  <c i="1" r="BA111"/>
  <c i="20" r="F38"/>
  <c i="1" r="BC114"/>
  <c i="7" r="F38"/>
  <c i="1" r="BC101"/>
  <c i="9" r="F37"/>
  <c i="1" r="BB103"/>
  <c i="11" r="F39"/>
  <c i="1" r="BD105"/>
  <c i="14" r="F37"/>
  <c i="1" r="BB108"/>
  <c i="15" r="F38"/>
  <c i="1" r="BC109"/>
  <c i="19" r="J36"/>
  <c i="1" r="AW113"/>
  <c i="2" r="F37"/>
  <c i="1" r="BB96"/>
  <c i="3" r="F38"/>
  <c i="1" r="BC97"/>
  <c i="18" r="F39"/>
  <c i="1" r="BD112"/>
  <c i="20" r="F37"/>
  <c i="1" r="BB114"/>
  <c i="3" r="F39"/>
  <c i="1" r="BD97"/>
  <c i="4" r="F38"/>
  <c i="1" r="BC98"/>
  <c i="5" r="J36"/>
  <c i="1" r="AW99"/>
  <c i="9" r="J36"/>
  <c i="1" r="AW103"/>
  <c i="12" r="J36"/>
  <c i="1" r="AW106"/>
  <c i="18" r="F38"/>
  <c i="1" r="BC112"/>
  <c i="21" r="F36"/>
  <c i="1" r="BA116"/>
  <c r="BA115"/>
  <c r="AW115"/>
  <c i="2" r="F38"/>
  <c i="1" r="BC96"/>
  <c i="9" r="F38"/>
  <c i="1" r="BC103"/>
  <c i="11" r="F36"/>
  <c i="1" r="BA105"/>
  <c i="12" r="F36"/>
  <c i="1" r="BA106"/>
  <c i="13" r="F38"/>
  <c i="1" r="BC107"/>
  <c i="14" r="F36"/>
  <c i="1" r="BA108"/>
  <c i="16" r="F36"/>
  <c i="1" r="BA110"/>
  <c i="17" r="F37"/>
  <c i="1" r="BB111"/>
  <c i="18" r="J36"/>
  <c i="1" r="AW112"/>
  <c i="6" r="F39"/>
  <c i="1" r="BD100"/>
  <c i="8" r="F36"/>
  <c i="1" r="BA102"/>
  <c i="10" r="F38"/>
  <c i="1" r="BC104"/>
  <c i="15" r="F36"/>
  <c i="1" r="BA109"/>
  <c i="16" r="F38"/>
  <c i="1" r="BC110"/>
  <c i="20" r="F36"/>
  <c i="1" r="BA114"/>
  <c i="4" r="J36"/>
  <c i="1" r="AW98"/>
  <c i="18" r="F36"/>
  <c i="1" r="BA112"/>
  <c i="2" r="F39"/>
  <c i="1" r="BD96"/>
  <c i="5" r="F39"/>
  <c i="1" r="BD99"/>
  <c i="6" r="F38"/>
  <c i="1" r="BC100"/>
  <c i="8" r="F38"/>
  <c i="1" r="BC102"/>
  <c i="10" r="F37"/>
  <c i="1" r="BB104"/>
  <c i="13" r="F39"/>
  <c i="1" r="BD107"/>
  <c i="14" r="J36"/>
  <c i="1" r="AW108"/>
  <c i="4" r="F37"/>
  <c i="1" r="BB98"/>
  <c i="5" r="F38"/>
  <c i="1" r="BC99"/>
  <c i="6" r="F37"/>
  <c i="1" r="BB100"/>
  <c i="7" r="F36"/>
  <c i="1" r="BA101"/>
  <c i="9" r="F36"/>
  <c i="1" r="BA103"/>
  <c i="10" r="F39"/>
  <c i="1" r="BD104"/>
  <c i="11" r="F37"/>
  <c i="1" r="BB105"/>
  <c i="13" r="F36"/>
  <c i="1" r="BA107"/>
  <c i="14" r="F38"/>
  <c i="1" r="BC108"/>
  <c i="15" r="J36"/>
  <c i="1" r="AW109"/>
  <c i="16" r="F37"/>
  <c i="1" r="BB110"/>
  <c i="17" r="F38"/>
  <c i="1" r="BC111"/>
  <c i="17" r="F39"/>
  <c i="1" r="BD111"/>
  <c i="19" r="F39"/>
  <c i="1" r="BD113"/>
  <c i="7" r="J36"/>
  <c i="1" r="AW101"/>
  <c i="8" r="F37"/>
  <c i="1" r="BB102"/>
  <c i="12" r="F37"/>
  <c i="1" r="BB106"/>
  <c i="18" r="F37"/>
  <c i="1" r="BB112"/>
  <c i="2" r="J36"/>
  <c i="1" r="AW96"/>
  <c i="3" r="F36"/>
  <c i="1" r="BA97"/>
  <c i="5" r="F37"/>
  <c i="1" r="BB99"/>
  <c i="19" r="F38"/>
  <c i="1" r="BC113"/>
  <c i="3" r="J36"/>
  <c i="1" r="AW97"/>
  <c i="4" r="F36"/>
  <c i="1" r="BA98"/>
  <c i="8" r="J36"/>
  <c i="1" r="AW102"/>
  <c i="9" r="F39"/>
  <c i="1" r="BD103"/>
  <c i="11" r="J36"/>
  <c i="1" r="AW105"/>
  <c i="12" r="F38"/>
  <c i="1" r="BC106"/>
  <c i="15" r="F37"/>
  <c i="1" r="BB109"/>
  <c i="19" r="F37"/>
  <c i="1" r="BB113"/>
  <c r="AS94"/>
  <c i="8" r="F39"/>
  <c i="1" r="BD102"/>
  <c i="10" r="J36"/>
  <c i="1" r="AW104"/>
  <c i="15" r="F39"/>
  <c i="1" r="BD109"/>
  <c i="16" r="F39"/>
  <c i="1" r="BD110"/>
  <c i="17" r="J36"/>
  <c i="1" r="AW111"/>
  <c i="6" r="J36"/>
  <c i="1" r="AW100"/>
  <c i="10" r="F36"/>
  <c i="1" r="BA104"/>
  <c i="13" r="F37"/>
  <c i="1" r="BB107"/>
  <c i="20" r="F39"/>
  <c i="1" r="BD114"/>
  <c i="4" r="F39"/>
  <c i="1" r="BD98"/>
  <c i="19" r="F36"/>
  <c i="1" r="BA113"/>
  <c i="7" r="F37"/>
  <c i="1" r="BB101"/>
  <c i="11" r="F38"/>
  <c i="1" r="BC105"/>
  <c i="13" r="J36"/>
  <c i="1" r="AW107"/>
  <c i="14" r="F39"/>
  <c i="1" r="BD108"/>
  <c i="20" r="J36"/>
  <c i="1" r="AW114"/>
  <c i="21" r="J35"/>
  <c i="1" r="AV116"/>
  <c r="AT116"/>
  <c i="19" l="1" r="T151"/>
  <c i="12" r="BK132"/>
  <c i="10" r="R151"/>
  <c i="19" r="P151"/>
  <c i="18" r="P131"/>
  <c i="1" r="AU112"/>
  <c i="5" r="R154"/>
  <c i="3" r="T151"/>
  <c r="BK132"/>
  <c r="J132"/>
  <c r="J99"/>
  <c i="18" r="BK132"/>
  <c r="J132"/>
  <c r="J99"/>
  <c i="12" r="P153"/>
  <c i="10" r="P151"/>
  <c i="9" r="R151"/>
  <c r="BK132"/>
  <c i="8" r="R132"/>
  <c i="7" r="BK151"/>
  <c r="J151"/>
  <c r="J103"/>
  <c i="19" r="R151"/>
  <c i="17" r="T154"/>
  <c r="P132"/>
  <c i="16" r="P153"/>
  <c r="P131"/>
  <c i="1" r="AU110"/>
  <c i="14" r="P154"/>
  <c r="T132"/>
  <c i="13" r="R153"/>
  <c i="12" r="R153"/>
  <c r="R131"/>
  <c i="11" r="T153"/>
  <c r="T131"/>
  <c r="R132"/>
  <c r="R131"/>
  <c i="9" r="T132"/>
  <c i="14" r="P132"/>
  <c r="P131"/>
  <c i="1" r="AU108"/>
  <c i="5" r="R131"/>
  <c i="4" r="P154"/>
  <c i="20" r="BK154"/>
  <c r="J154"/>
  <c r="J103"/>
  <c i="4" r="BK154"/>
  <c r="J154"/>
  <c r="J103"/>
  <c i="15" r="T132"/>
  <c i="14" r="T154"/>
  <c i="11" r="BK153"/>
  <c r="J153"/>
  <c r="J103"/>
  <c i="10" r="P131"/>
  <c i="1" r="AU104"/>
  <c i="9" r="R131"/>
  <c i="6" r="P154"/>
  <c r="P131"/>
  <c i="1" r="AU100"/>
  <c i="20" r="R154"/>
  <c r="R131"/>
  <c i="18" r="T131"/>
  <c i="17" r="R154"/>
  <c i="12" r="BK153"/>
  <c r="J153"/>
  <c r="J103"/>
  <c i="8" r="T151"/>
  <c r="T131"/>
  <c r="P132"/>
  <c i="6" r="R154"/>
  <c i="3" r="P151"/>
  <c r="P131"/>
  <c i="1" r="AU97"/>
  <c i="2" r="T151"/>
  <c r="T131"/>
  <c r="BK151"/>
  <c r="J151"/>
  <c r="J103"/>
  <c r="P132"/>
  <c i="15" r="T154"/>
  <c i="12" r="T132"/>
  <c r="T131"/>
  <c i="11" r="P153"/>
  <c i="9" r="P151"/>
  <c r="P131"/>
  <c i="1" r="AU103"/>
  <c i="20" r="P132"/>
  <c i="19" r="R131"/>
  <c i="3" r="BK151"/>
  <c r="J151"/>
  <c r="J103"/>
  <c r="R132"/>
  <c r="R131"/>
  <c i="2" r="P151"/>
  <c i="18" r="R154"/>
  <c r="R131"/>
  <c i="15" r="R154"/>
  <c i="13" r="P132"/>
  <c i="7" r="T151"/>
  <c r="P132"/>
  <c r="P131"/>
  <c i="1" r="AU101"/>
  <c i="17" r="R132"/>
  <c r="R131"/>
  <c i="16" r="T153"/>
  <c r="R132"/>
  <c i="15" r="P154"/>
  <c i="10" r="T151"/>
  <c r="R132"/>
  <c r="R131"/>
  <c i="8" r="R151"/>
  <c i="7" r="R151"/>
  <c r="R132"/>
  <c r="R131"/>
  <c i="6" r="R132"/>
  <c r="R131"/>
  <c r="BK132"/>
  <c r="J132"/>
  <c r="J99"/>
  <c i="5" r="T154"/>
  <c r="BK154"/>
  <c r="J154"/>
  <c r="J103"/>
  <c r="T132"/>
  <c r="T131"/>
  <c i="3" r="T132"/>
  <c r="T131"/>
  <c i="19" r="T131"/>
  <c i="15" r="R131"/>
  <c i="14" r="R154"/>
  <c r="R131"/>
  <c i="13" r="P153"/>
  <c r="BK132"/>
  <c r="J132"/>
  <c r="J99"/>
  <c i="11" r="P131"/>
  <c i="1" r="AU105"/>
  <c i="10" r="T131"/>
  <c i="7" r="T131"/>
  <c i="2" r="R151"/>
  <c r="R131"/>
  <c i="5" r="P131"/>
  <c i="1" r="AU99"/>
  <c i="4" r="T154"/>
  <c r="T131"/>
  <c r="P132"/>
  <c r="P131"/>
  <c i="1" r="AU98"/>
  <c i="20" r="T154"/>
  <c r="T131"/>
  <c r="P154"/>
  <c i="16" r="T131"/>
  <c i="13" r="T153"/>
  <c r="T131"/>
  <c i="12" r="P132"/>
  <c r="P131"/>
  <c i="1" r="AU106"/>
  <c i="19" r="P132"/>
  <c r="P131"/>
  <c i="1" r="AU113"/>
  <c i="17" r="P154"/>
  <c r="T132"/>
  <c r="T131"/>
  <c i="16" r="R153"/>
  <c i="15" r="P131"/>
  <c i="1" r="AU109"/>
  <c i="14" r="BK132"/>
  <c r="J132"/>
  <c r="J99"/>
  <c i="13" r="R132"/>
  <c r="R131"/>
  <c i="11" r="BK132"/>
  <c i="10" r="BK151"/>
  <c r="J151"/>
  <c r="J103"/>
  <c i="9" r="T151"/>
  <c i="8" r="P151"/>
  <c i="4" r="R132"/>
  <c r="R131"/>
  <c i="2" r="BK132"/>
  <c r="J132"/>
  <c r="J99"/>
  <c r="J152"/>
  <c r="J104"/>
  <c r="J191"/>
  <c r="J109"/>
  <c i="3" r="J133"/>
  <c r="J100"/>
  <c i="4" r="J196"/>
  <c r="J109"/>
  <c i="5" r="BK132"/>
  <c r="J155"/>
  <c r="J104"/>
  <c i="6" r="J133"/>
  <c r="J100"/>
  <c r="BK154"/>
  <c r="J154"/>
  <c r="J103"/>
  <c r="BK190"/>
  <c r="J190"/>
  <c r="J108"/>
  <c i="7" r="BK132"/>
  <c r="BK131"/>
  <c r="J131"/>
  <c r="J152"/>
  <c r="J104"/>
  <c i="8" r="BK132"/>
  <c r="J132"/>
  <c r="J99"/>
  <c r="BK151"/>
  <c r="J151"/>
  <c r="J103"/>
  <c r="BK190"/>
  <c r="J190"/>
  <c r="J108"/>
  <c i="9" r="J133"/>
  <c r="J100"/>
  <c r="BK151"/>
  <c r="J151"/>
  <c r="J103"/>
  <c r="BK187"/>
  <c r="J187"/>
  <c r="J108"/>
  <c i="10" r="BK132"/>
  <c r="BK131"/>
  <c r="J131"/>
  <c r="J98"/>
  <c r="J152"/>
  <c r="J104"/>
  <c r="BK190"/>
  <c r="J190"/>
  <c r="J108"/>
  <c i="11" r="J154"/>
  <c r="J104"/>
  <c r="BK189"/>
  <c r="J189"/>
  <c r="J108"/>
  <c i="12" r="J133"/>
  <c r="J100"/>
  <c r="J154"/>
  <c r="J104"/>
  <c i="13" r="J133"/>
  <c r="J100"/>
  <c r="BK153"/>
  <c r="J153"/>
  <c r="J103"/>
  <c i="14" r="J133"/>
  <c r="J100"/>
  <c r="BK190"/>
  <c r="J190"/>
  <c r="J108"/>
  <c i="16" r="BK132"/>
  <c r="BK131"/>
  <c r="J131"/>
  <c r="J98"/>
  <c r="BK153"/>
  <c r="J153"/>
  <c r="J103"/>
  <c r="BK189"/>
  <c r="J189"/>
  <c r="J108"/>
  <c i="17" r="BK132"/>
  <c r="J132"/>
  <c r="J99"/>
  <c r="BK154"/>
  <c r="J154"/>
  <c r="J103"/>
  <c r="BK190"/>
  <c r="J190"/>
  <c r="J108"/>
  <c i="18" r="BK154"/>
  <c r="J154"/>
  <c r="J103"/>
  <c i="19" r="BK151"/>
  <c r="J151"/>
  <c r="J103"/>
  <c r="BK190"/>
  <c r="J190"/>
  <c r="J108"/>
  <c i="20" r="BK132"/>
  <c r="J155"/>
  <c r="J104"/>
  <c i="7" r="J188"/>
  <c r="J109"/>
  <c i="11" r="J133"/>
  <c r="J100"/>
  <c i="12" r="BK192"/>
  <c r="J192"/>
  <c r="J108"/>
  <c i="15" r="BK132"/>
  <c r="BK131"/>
  <c r="J131"/>
  <c r="J98"/>
  <c r="BK154"/>
  <c r="J154"/>
  <c r="J103"/>
  <c r="J191"/>
  <c r="J109"/>
  <c i="18" r="J133"/>
  <c r="J100"/>
  <c i="20" r="BK190"/>
  <c r="J190"/>
  <c r="J108"/>
  <c i="3" r="J152"/>
  <c r="J104"/>
  <c i="4" r="BK132"/>
  <c r="J132"/>
  <c r="J99"/>
  <c r="J155"/>
  <c r="J104"/>
  <c i="18" r="J192"/>
  <c r="J109"/>
  <c i="19" r="BK132"/>
  <c r="BK131"/>
  <c r="J131"/>
  <c r="J98"/>
  <c i="3" r="BK190"/>
  <c r="J190"/>
  <c r="J108"/>
  <c i="5" r="BK190"/>
  <c r="J190"/>
  <c r="J108"/>
  <c i="13" r="BK189"/>
  <c r="J189"/>
  <c r="J108"/>
  <c i="14" r="BK154"/>
  <c r="J154"/>
  <c r="J103"/>
  <c i="21" r="BK123"/>
  <c r="J123"/>
  <c r="J99"/>
  <c i="3" r="J35"/>
  <c i="1" r="AV97"/>
  <c r="AT97"/>
  <c i="10" r="F35"/>
  <c i="1" r="AZ104"/>
  <c i="16" r="J35"/>
  <c i="1" r="AV110"/>
  <c r="AT110"/>
  <c i="18" r="F35"/>
  <c i="1" r="AZ112"/>
  <c i="6" r="F35"/>
  <c i="1" r="AZ100"/>
  <c i="12" r="J35"/>
  <c i="1" r="AV106"/>
  <c r="AT106"/>
  <c r="BA95"/>
  <c r="AW95"/>
  <c i="2" r="F35"/>
  <c i="1" r="AZ96"/>
  <c i="20" r="F35"/>
  <c i="1" r="AZ114"/>
  <c r="BD95"/>
  <c r="BD94"/>
  <c r="W33"/>
  <c i="8" r="F35"/>
  <c i="1" r="AZ102"/>
  <c i="13" r="F35"/>
  <c i="1" r="AZ107"/>
  <c i="18" r="J35"/>
  <c i="1" r="AV112"/>
  <c r="AT112"/>
  <c r="BB95"/>
  <c r="AX95"/>
  <c i="8" r="J35"/>
  <c i="1" r="AV102"/>
  <c r="AT102"/>
  <c i="15" r="F35"/>
  <c i="1" r="AZ109"/>
  <c i="17" r="F35"/>
  <c i="1" r="AZ111"/>
  <c i="19" r="F35"/>
  <c i="1" r="AZ113"/>
  <c i="9" r="J35"/>
  <c i="1" r="AV103"/>
  <c r="AT103"/>
  <c i="13" r="J35"/>
  <c i="1" r="AV107"/>
  <c r="AT107"/>
  <c r="BC95"/>
  <c r="AY95"/>
  <c i="3" r="F35"/>
  <c i="1" r="AZ97"/>
  <c i="4" r="F35"/>
  <c i="1" r="AZ98"/>
  <c i="5" r="F35"/>
  <c i="1" r="AZ99"/>
  <c i="10" r="J35"/>
  <c i="1" r="AV104"/>
  <c r="AT104"/>
  <c i="14" r="F35"/>
  <c i="1" r="AZ108"/>
  <c i="7" r="J32"/>
  <c i="1" r="AG101"/>
  <c i="4" r="J35"/>
  <c i="1" r="AV98"/>
  <c r="AT98"/>
  <c i="6" r="J35"/>
  <c i="1" r="AV100"/>
  <c r="AT100"/>
  <c i="12" r="F35"/>
  <c i="1" r="AZ106"/>
  <c i="19" r="J35"/>
  <c i="1" r="AV113"/>
  <c r="AT113"/>
  <c i="21" r="F35"/>
  <c i="1" r="AZ116"/>
  <c r="AZ115"/>
  <c r="AV115"/>
  <c r="AT115"/>
  <c i="7" r="F35"/>
  <c i="1" r="AZ101"/>
  <c i="9" r="F35"/>
  <c i="1" r="AZ103"/>
  <c i="16" r="F35"/>
  <c i="1" r="AZ110"/>
  <c i="17" r="J35"/>
  <c i="1" r="AV111"/>
  <c r="AT111"/>
  <c i="20" r="J35"/>
  <c i="1" r="AV114"/>
  <c r="AT114"/>
  <c i="11" r="J35"/>
  <c i="1" r="AV105"/>
  <c r="AT105"/>
  <c i="14" r="J35"/>
  <c i="1" r="AV108"/>
  <c r="AT108"/>
  <c i="5" r="J35"/>
  <c i="1" r="AV99"/>
  <c r="AT99"/>
  <c i="2" r="J35"/>
  <c i="1" r="AV96"/>
  <c r="AT96"/>
  <c i="7" r="J35"/>
  <c i="1" r="AV101"/>
  <c r="AT101"/>
  <c i="11" r="F35"/>
  <c i="1" r="AZ105"/>
  <c i="15" r="J35"/>
  <c i="1" r="AV109"/>
  <c r="AT109"/>
  <c i="20" l="1" r="BK131"/>
  <c r="J131"/>
  <c r="J98"/>
  <c i="5" r="BK131"/>
  <c r="J131"/>
  <c r="J98"/>
  <c i="20" r="P131"/>
  <c i="1" r="AU114"/>
  <c i="9" r="T131"/>
  <c i="13" r="P131"/>
  <c i="1" r="AU107"/>
  <c i="8" r="R131"/>
  <c i="16" r="R131"/>
  <c i="8" r="P131"/>
  <c i="1" r="AU102"/>
  <c i="17" r="P131"/>
  <c i="1" r="AU111"/>
  <c i="9" r="BK131"/>
  <c r="J131"/>
  <c i="11" r="BK131"/>
  <c r="J131"/>
  <c r="J98"/>
  <c i="2" r="P131"/>
  <c i="1" r="AU96"/>
  <c i="15" r="T131"/>
  <c i="14" r="T131"/>
  <c i="12" r="BK131"/>
  <c r="J131"/>
  <c r="J98"/>
  <c i="7" r="J41"/>
  <c i="2" r="BK131"/>
  <c r="J131"/>
  <c r="J98"/>
  <c i="5" r="J132"/>
  <c r="J99"/>
  <c i="6" r="BK131"/>
  <c r="J131"/>
  <c i="7" r="J98"/>
  <c i="9" r="J132"/>
  <c r="J99"/>
  <c i="12" r="J132"/>
  <c r="J99"/>
  <c i="13" r="BK131"/>
  <c r="J131"/>
  <c r="J98"/>
  <c i="15" r="J132"/>
  <c r="J99"/>
  <c i="16" r="J132"/>
  <c r="J99"/>
  <c i="17" r="BK131"/>
  <c r="J131"/>
  <c r="J98"/>
  <c i="19" r="J132"/>
  <c r="J99"/>
  <c i="7" r="J132"/>
  <c r="J99"/>
  <c i="10" r="J132"/>
  <c r="J99"/>
  <c i="11" r="J132"/>
  <c r="J99"/>
  <c i="14" r="BK131"/>
  <c r="J131"/>
  <c i="20" r="J132"/>
  <c r="J99"/>
  <c i="4" r="BK131"/>
  <c r="J131"/>
  <c i="3" r="BK131"/>
  <c r="J131"/>
  <c r="J98"/>
  <c i="8" r="BK131"/>
  <c r="J131"/>
  <c i="18" r="BK131"/>
  <c r="J131"/>
  <c i="21" r="BK122"/>
  <c r="J122"/>
  <c r="J98"/>
  <c i="1" r="AN101"/>
  <c r="BA94"/>
  <c r="W30"/>
  <c i="15" r="J32"/>
  <c i="1" r="AG109"/>
  <c r="AN109"/>
  <c i="16" r="J32"/>
  <c i="1" r="AG110"/>
  <c r="AN110"/>
  <c i="14" r="J32"/>
  <c i="1" r="AG108"/>
  <c r="AN108"/>
  <c i="8" r="J32"/>
  <c i="1" r="AG102"/>
  <c r="AN102"/>
  <c r="BB94"/>
  <c r="W31"/>
  <c r="BC94"/>
  <c r="W32"/>
  <c i="6" r="J32"/>
  <c i="1" r="AG100"/>
  <c r="AN100"/>
  <c i="9" r="J32"/>
  <c i="1" r="AG103"/>
  <c r="AN103"/>
  <c r="AZ95"/>
  <c r="AV95"/>
  <c r="AT95"/>
  <c i="4" r="J32"/>
  <c i="1" r="AG98"/>
  <c r="AN98"/>
  <c i="10" r="J32"/>
  <c i="1" r="AG104"/>
  <c r="AN104"/>
  <c i="19" r="J32"/>
  <c i="1" r="AG113"/>
  <c r="AN113"/>
  <c i="18" r="J32"/>
  <c i="1" r="AG112"/>
  <c r="AN112"/>
  <c i="4" l="1" r="J98"/>
  <c i="6" r="J41"/>
  <c r="J98"/>
  <c i="8" r="J98"/>
  <c i="10" r="J41"/>
  <c i="14" r="J98"/>
  <c i="15" r="J41"/>
  <c i="18" r="J41"/>
  <c i="19" r="J41"/>
  <c i="8" r="J41"/>
  <c i="9" r="J41"/>
  <c r="J98"/>
  <c i="16" r="J41"/>
  <c i="18" r="J98"/>
  <c i="4" r="J41"/>
  <c i="14" r="J41"/>
  <c i="1" r="AW94"/>
  <c r="AK30"/>
  <c r="AX94"/>
  <c r="AY94"/>
  <c r="AZ94"/>
  <c r="W29"/>
  <c i="17" r="J32"/>
  <c i="1" r="AG111"/>
  <c r="AN111"/>
  <c i="13" r="J32"/>
  <c i="1" r="AG107"/>
  <c r="AN107"/>
  <c i="2" r="J32"/>
  <c i="1" r="AG96"/>
  <c r="AN96"/>
  <c i="3" r="J32"/>
  <c i="1" r="AG97"/>
  <c r="AN97"/>
  <c i="5" r="J32"/>
  <c i="1" r="AG99"/>
  <c r="AN99"/>
  <c i="12" r="J32"/>
  <c i="1" r="AG106"/>
  <c r="AN106"/>
  <c i="21" r="J32"/>
  <c i="1" r="AG116"/>
  <c r="AG115"/>
  <c r="AN115"/>
  <c r="AU95"/>
  <c r="AU94"/>
  <c i="11" r="J32"/>
  <c i="1" r="AG105"/>
  <c r="AN105"/>
  <c i="20" r="J32"/>
  <c i="1" r="AG114"/>
  <c r="AN114"/>
  <c l="1" r="AN116"/>
  <c i="3" r="J41"/>
  <c i="11" r="J41"/>
  <c i="17" r="J41"/>
  <c i="20" r="J41"/>
  <c i="12" r="J41"/>
  <c i="5" r="J41"/>
  <c i="2" r="J41"/>
  <c i="13" r="J41"/>
  <c i="21" r="J41"/>
  <c i="1" r="AG95"/>
  <c r="AN95"/>
  <c r="AV94"/>
  <c r="AK29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<sst xmlns="http://schemas.openxmlformats.org/spreadsheetml/2006/main">
  <si>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</si>
  <si>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</si>
  <si>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</si>
  <si>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</si>
  <si>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</si>
  <si>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{b5988bcf-4ec1-4222-ae49-3cc8af371b79}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</si>
  <si>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</si>
  <si>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</si>
  <si>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</si>
  <si>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</si>
  <si>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</si>
  <si>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</si>
  <si>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</si>
  <si>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</si>
  <si>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2020/060-1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</si>
  <si>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</si>
  <si>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</si>
  <si>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Klimatizace BOZP III.etapa</t>
  </si>
  <si>
    <t>KSO:</t>
  </si>
  <si>
    <t>CC-CZ:</t>
  </si>
  <si>
    <t>Místo:</t>
  </si>
  <si>
    <t xml:space="preserve"> </t>
  </si>
  <si>
    <t>Datum:</t>
  </si>
  <si>
    <t>24. 9. 2020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</si>
  <si>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</si>
  <si>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</si>
  <si>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</si>
  <si>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</si>
  <si>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</si>
  <si>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</si>
  <si>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</si>
  <si>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</si>
  <si>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</si>
  <si>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</si>
  <si>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</si>
  <si>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</si>
  <si>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</si>
  <si>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</si>
  <si>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</si>
  <si>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</si>
  <si>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</si>
  <si>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</si>
  <si>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</si>
  <si>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</si>
  <si>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</si>
  <si>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</si>
  <si>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</si>
  <si>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</si>
  <si>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</si>
  <si>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</si>
  <si>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</si>
  <si>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</si>
  <si>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</si>
  <si>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</si>
  <si>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</si>
  <si>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</si>
  <si>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</si>
  <si>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</si>
  <si>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</si>
  <si>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</si>
  <si>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</si>
  <si>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</si>
  <si>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</si>
  <si>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</si>
  <si>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</si>
  <si>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</si>
  <si>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</si>
  <si>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</si>
  <si>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</si>
  <si>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</si>
  <si>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</si>
  <si>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</si>
  <si>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</si>
  <si>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</si>
  <si>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</si>
  <si>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</si>
  <si>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</si>
  <si>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</si>
  <si>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jednotlivé objekty</t>
  </si>
  <si>
    <t>STA</t>
  </si>
  <si>
    <t>1</t>
  </si>
  <si>
    <t>{32a504b7-5250-4bc9-8097-d7fa3e10cfad}</t>
  </si>
  <si>
    <t>2</t>
  </si>
  <si>
    <t>/</t>
  </si>
  <si>
    <t>Brno Slatina 1</t>
  </si>
  <si>
    <t>IC5000308615 (st.1 - PO Brno)</t>
  </si>
  <si>
    <t>Soupis</t>
  </si>
  <si>
    <t>{49223173-e2c9-4151-8c56-56f9928680ce}</t>
  </si>
  <si>
    <t>Brno Slatina 2</t>
  </si>
  <si>
    <t>IC5000308598 (st.2 - PO Brno)</t>
  </si>
  <si>
    <t>{17220e0e-9ce1-4a72-8aad-6aa9510b31a3}</t>
  </si>
  <si>
    <t>Brno Malom.VB Sever</t>
  </si>
  <si>
    <t>IC6000385606 (DK - PO Brno)</t>
  </si>
  <si>
    <t>{fcb6e9cf-61b7-47f5-a058-68b29bb1e4e3}</t>
  </si>
  <si>
    <t>Blažovice RZZ</t>
  </si>
  <si>
    <t>IC6000384363 (mistr SSZT)</t>
  </si>
  <si>
    <t>{fee89e87-7b44-42ee-9bce-737b005d3feb}</t>
  </si>
  <si>
    <t>Havl.Brod-dopr.pav.</t>
  </si>
  <si>
    <t>IC6000384716 (výpravčí vnější služby-přízemí - ŘP)</t>
  </si>
  <si>
    <t>{36322ffb-596e-4664-bb8b-870cd4ee80d9}</t>
  </si>
  <si>
    <t>Havl.Brod-III.záloha</t>
  </si>
  <si>
    <t>IC6000384710 (dozorci výhybek - ŘP)</t>
  </si>
  <si>
    <t>{62ba690f-012f-4662-962b-a19a304db982}</t>
  </si>
  <si>
    <t>Komořany u Vyškova</t>
  </si>
  <si>
    <t>IC6000384802 (VB-DK - PO brno)</t>
  </si>
  <si>
    <t>{edd1b0de-2c52-445b-a65d-0e5104b6b85c}</t>
  </si>
  <si>
    <t>Kyjov-soc.zař.DTD</t>
  </si>
  <si>
    <t>IC6000318594 (mistr - TO)</t>
  </si>
  <si>
    <t>{6e5d4be0-94b3-47e1-950e-3b1596352800}</t>
  </si>
  <si>
    <t>Miroslav VB</t>
  </si>
  <si>
    <t>IC6000384437 (VB-DK - PO Břeclav)</t>
  </si>
  <si>
    <t>{a0595450-8c67-4573-824f-ad7875278a8e}</t>
  </si>
  <si>
    <t>Modřice NS</t>
  </si>
  <si>
    <t>IC6000318608 (elektrodílna, kancl. VPS - SEE)</t>
  </si>
  <si>
    <t>{057e8a22-b21c-468d-8444-21d0fb2280e2}</t>
  </si>
  <si>
    <t>Modřice OTV</t>
  </si>
  <si>
    <t>IC6000318601 (kancl.+ turnusová místnost - SEE)</t>
  </si>
  <si>
    <t>{2dd67c7e-1586-432b-90c1-6cff8508af7b}</t>
  </si>
  <si>
    <t>Modřice ovl.bud. EU</t>
  </si>
  <si>
    <t>IC5000308575 (UNS - denní místnost - SEE)</t>
  </si>
  <si>
    <t>{61cc4dc8-b44f-4c14-b90a-a1942265e655}</t>
  </si>
  <si>
    <t>Okrouhlice RZZ</t>
  </si>
  <si>
    <t>IC6000328748 (kancelář - SSZT)</t>
  </si>
  <si>
    <t>{38cc6f2e-f252-498b-8407-f593ac781971}</t>
  </si>
  <si>
    <t>Sázava u Žďáru VB</t>
  </si>
  <si>
    <t>IC6000384772 (VB-DK - ŘP)</t>
  </si>
  <si>
    <t>{5cb803fb-85fd-4f0a-b918-ee1b7516e617}</t>
  </si>
  <si>
    <t>Veselí n.M. DOE</t>
  </si>
  <si>
    <t>IC6000318593 (admin.budova SO stará - denní místnost - SEE)</t>
  </si>
  <si>
    <t>{fee10f30-5dc7-4ec9-8dae-d43aeaac5a45}</t>
  </si>
  <si>
    <t>Vyškov-admin.b.SSZT</t>
  </si>
  <si>
    <t>IC6000385609 (RZZ - mistr - SSZT)</t>
  </si>
  <si>
    <t>{d0f62f06-6be4-478f-a981-babc5b2a3707}</t>
  </si>
  <si>
    <t>Vyškov-soc.zař.SEE</t>
  </si>
  <si>
    <t>IC6000385610 (mistr - SEE)</t>
  </si>
  <si>
    <t>{d6bb1f27-739a-429e-af9d-b04a6c8d7bd0}</t>
  </si>
  <si>
    <t>Vyškov st.1</t>
  </si>
  <si>
    <t>IC5000308643 ( St.1 - PO Brno)</t>
  </si>
  <si>
    <t>{965f5a3b-352c-4397-86d7-cdeeecfd28bf}</t>
  </si>
  <si>
    <t>Ždírec VB</t>
  </si>
  <si>
    <t>IC6000384663 (kancelář SSZT)</t>
  </si>
  <si>
    <t>{d5c1e183-7825-4816-8d23-4c3f3d7f0158}</t>
  </si>
  <si>
    <t>02</t>
  </si>
  <si>
    <t>VRN</t>
  </si>
  <si>
    <t>{070df8b2-78ff-4988-b4df-6580342062ed}</t>
  </si>
  <si>
    <t>{673c6304-9f45-4235-ab27-a9f6bb978b18}</t>
  </si>
  <si>
    <t>KRYCÍ LIST SOUPISU PRACÍ</t>
  </si>
  <si>
    <t>Objekt:</t>
  </si>
  <si>
    <t>01 - jednotlivé objekty</t>
  </si>
  <si>
    <t>Soupis:</t>
  </si>
  <si>
    <t>Brno Slatina 1 - IC5000308615 (st.1 - PO Brno)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</si>
  <si>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</si>
  <si>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</si>
  <si>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</si>
  <si>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</si>
  <si>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</si>
  <si>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</si>
  <si>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</si>
  <si>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</si>
  <si>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</si>
  <si>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</si>
  <si>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</si>
  <si>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751 - Vzduchotechnika</t>
  </si>
  <si>
    <t xml:space="preserve">    767 - Konstrukce zámečnické</t>
  </si>
  <si>
    <t xml:space="preserve">    784 - Dokončovací práce - malby a tapety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</si>
  <si>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</si>
  <si>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</si>
  <si>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</si>
  <si>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</si>
  <si>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</si>
  <si>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</si>
  <si>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</si>
  <si>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</si>
  <si>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</si>
  <si>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</si>
  <si>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</si>
  <si>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</si>
  <si>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</si>
  <si>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</si>
  <si>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</si>
  <si>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</si>
  <si>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</si>
  <si>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</si>
  <si>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</si>
  <si>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</si>
  <si>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</si>
  <si>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611-R-1</t>
  </si>
  <si>
    <t>Zednické práce (zednické přípomoci,zapravení, omítky)</t>
  </si>
  <si>
    <t>soubor</t>
  </si>
  <si>
    <t>4</t>
  </si>
  <si>
    <t>-825271170</t>
  </si>
  <si>
    <t>VV</t>
  </si>
  <si>
    <t>zapravení omítek a prostupů zdí</t>
  </si>
  <si>
    <t>941311111</t>
  </si>
  <si>
    <t>Montáž lešení řadového modulového lehkého zatížení do 200 kg/m2 š do 0,9 m v do 10 m</t>
  </si>
  <si>
    <t>m2</t>
  </si>
  <si>
    <t>CS ÚRS 2020 02</t>
  </si>
  <si>
    <t>-508211009</t>
  </si>
  <si>
    <t>2*4</t>
  </si>
  <si>
    <t>3</t>
  </si>
  <si>
    <t>941311811</t>
  </si>
  <si>
    <t>Demontáž lešení řadového modulového lehkého zatížení do 200 kg/m2 š do 0,9 m v do 10 m</t>
  </si>
  <si>
    <t>-509861394</t>
  </si>
  <si>
    <t>952901111</t>
  </si>
  <si>
    <t>Vyčištění budov bytové a občanské výstavby při výšce podlaží do 4 m</t>
  </si>
  <si>
    <t>293385376</t>
  </si>
  <si>
    <t>kompletní úklid během i po provedení prací, včetně zakrývání vybavení apod.</t>
  </si>
  <si>
    <t>5,4*3</t>
  </si>
  <si>
    <t>997</t>
  </si>
  <si>
    <t>Přesun sutě</t>
  </si>
  <si>
    <t>5</t>
  </si>
  <si>
    <t>997013113</t>
  </si>
  <si>
    <t>Vnitrostaveništní doprava suti a vybouraných hmot pro budovy v do 12 m s použitím mechanizace</t>
  </si>
  <si>
    <t>t</t>
  </si>
  <si>
    <t>-1855228134</t>
  </si>
  <si>
    <t>6</t>
  </si>
  <si>
    <t>997013501</t>
  </si>
  <si>
    <t>Odvoz suti a vybouraných hmot na skládku nebo meziskládku do 1 km se složením</t>
  </si>
  <si>
    <t>1159157838</t>
  </si>
  <si>
    <t>7</t>
  </si>
  <si>
    <t>997013509</t>
  </si>
  <si>
    <t>Příplatek k odvozu suti a vybouraných hmot na skládku ZKD 1 km přes 1 km</t>
  </si>
  <si>
    <t>879628972</t>
  </si>
  <si>
    <t>0,544*10</t>
  </si>
  <si>
    <t>8</t>
  </si>
  <si>
    <t>997013631</t>
  </si>
  <si>
    <t>Poplatek za uložení na skládce (skládkovné) stavebního odpadu směsného kód odpadu 17 09 04</t>
  </si>
  <si>
    <t>-1252944570</t>
  </si>
  <si>
    <t>998</t>
  </si>
  <si>
    <t>Přesun hmot</t>
  </si>
  <si>
    <t>998011002</t>
  </si>
  <si>
    <t>Přesun hmot pro budovy zděné v do 12 m</t>
  </si>
  <si>
    <t>-1264918259</t>
  </si>
  <si>
    <t>PSV</t>
  </si>
  <si>
    <t>Práce a dodávky PSV</t>
  </si>
  <si>
    <t>721</t>
  </si>
  <si>
    <t>Zdravotechnika - vnitřní kanalizace</t>
  </si>
  <si>
    <t>10</t>
  </si>
  <si>
    <t>721174042</t>
  </si>
  <si>
    <t>Potrubí kanalizační z PP připojovací DN 40</t>
  </si>
  <si>
    <t>m</t>
  </si>
  <si>
    <t>16</t>
  </si>
  <si>
    <t>121500524</t>
  </si>
  <si>
    <t>odvod od jednotek do kanalizace</t>
  </si>
  <si>
    <t>11</t>
  </si>
  <si>
    <t>721194104</t>
  </si>
  <si>
    <t>Vyvedení a upevnění odpadních výpustek DN 40</t>
  </si>
  <si>
    <t>kus</t>
  </si>
  <si>
    <t>-417039807</t>
  </si>
  <si>
    <t>12</t>
  </si>
  <si>
    <t>M</t>
  </si>
  <si>
    <t>HLE.HL136430</t>
  </si>
  <si>
    <t>Vodní ZU pro odvod kondenzátu DN32, jako HL136.2 bez transparentntích trubic a bez dopouštění</t>
  </si>
  <si>
    <t>32</t>
  </si>
  <si>
    <t>-1478913715</t>
  </si>
  <si>
    <t>13</t>
  </si>
  <si>
    <t>998721102</t>
  </si>
  <si>
    <t>Přesun hmot tonážní pro vnitřní kanalizace v objektech v do 12 m</t>
  </si>
  <si>
    <t>-536441472</t>
  </si>
  <si>
    <t>751</t>
  </si>
  <si>
    <t>Vzduchotechnika</t>
  </si>
  <si>
    <t>14</t>
  </si>
  <si>
    <t>751-1R</t>
  </si>
  <si>
    <t>Doplnění chladiva do systému R410 A</t>
  </si>
  <si>
    <t>kg</t>
  </si>
  <si>
    <t>920977615</t>
  </si>
  <si>
    <t>751-2R</t>
  </si>
  <si>
    <t>Lišta krycí 70 x 55 mm</t>
  </si>
  <si>
    <t>-1680156212</t>
  </si>
  <si>
    <t>751510010-R1</t>
  </si>
  <si>
    <t>Předizolované chladivové potrubí Cu 6/10</t>
  </si>
  <si>
    <t>-956535169</t>
  </si>
  <si>
    <t>kompletní montáž, uchycení a dopojení, včetně materiálu</t>
  </si>
  <si>
    <t>17</t>
  </si>
  <si>
    <t>751711111</t>
  </si>
  <si>
    <t>Montáž klimatizační jednotky vnitřní nástěnné o výkonu 3,5 kW</t>
  </si>
  <si>
    <t>-437114623</t>
  </si>
  <si>
    <t>18</t>
  </si>
  <si>
    <t>751-3 R</t>
  </si>
  <si>
    <t>vnitřní i venkovní jednotka</t>
  </si>
  <si>
    <t>-722377995</t>
  </si>
  <si>
    <t>např. MITSUBISHI MSZ-SF25VE / MUZ-SF25VE</t>
  </si>
  <si>
    <t>19</t>
  </si>
  <si>
    <t>751711811</t>
  </si>
  <si>
    <t>Demontáž klimatizační jednotky vnitřní nástěnné o výkonu 3,5 kW</t>
  </si>
  <si>
    <t>-1915265818</t>
  </si>
  <si>
    <t>20</t>
  </si>
  <si>
    <t>751721111</t>
  </si>
  <si>
    <t>Montáž klimatizační jednotky venkovní s jednofázovým napájením (do 2 vnitřních jednotek)</t>
  </si>
  <si>
    <t>2128071773</t>
  </si>
  <si>
    <t>751721811</t>
  </si>
  <si>
    <t>Demontáž klimatizační jednotky venkovní s jednofázovým napájením (do 2 vnitřních jednotek)</t>
  </si>
  <si>
    <t>-1718065216</t>
  </si>
  <si>
    <t>22</t>
  </si>
  <si>
    <t>751791822</t>
  </si>
  <si>
    <t>Demontáž dvojice napojovacího měděného potrubí předizolovaného 6-12 (1/4" x 1/2")</t>
  </si>
  <si>
    <t>-1488760357</t>
  </si>
  <si>
    <t>23</t>
  </si>
  <si>
    <t>751-R</t>
  </si>
  <si>
    <t>Připojení vnitřních jednotek, komunik.kabeláží, ovladačů</t>
  </si>
  <si>
    <t>-80959261</t>
  </si>
  <si>
    <t>24</t>
  </si>
  <si>
    <t>998751101</t>
  </si>
  <si>
    <t>Přesun hmot tonážní pro vzduchotechniku v objektech v do 12 m</t>
  </si>
  <si>
    <t>948541287</t>
  </si>
  <si>
    <t>767</t>
  </si>
  <si>
    <t>Konstrukce zámečnické</t>
  </si>
  <si>
    <t>25</t>
  </si>
  <si>
    <t>767995112</t>
  </si>
  <si>
    <t>Montáž atypických zámečnických konstrukcí hmotnosti do 10 kg</t>
  </si>
  <si>
    <t>1544070054</t>
  </si>
  <si>
    <t>26</t>
  </si>
  <si>
    <t>767-R1</t>
  </si>
  <si>
    <t>ocelová kce pod venkovní jednotku</t>
  </si>
  <si>
    <t>142200991</t>
  </si>
  <si>
    <t>konzola pod venkovní jednotku - kompletní, žárově zinkovaná, včetně ukotvení -umístění na střeše</t>
  </si>
  <si>
    <t>27</t>
  </si>
  <si>
    <t>998767103</t>
  </si>
  <si>
    <t>Přesun hmot tonážní pro zámečnické konstrukce v objektech v do 24 m</t>
  </si>
  <si>
    <t>-882481007</t>
  </si>
  <si>
    <t>784</t>
  </si>
  <si>
    <t>Dokončovací práce - malby a tapety</t>
  </si>
  <si>
    <t>28</t>
  </si>
  <si>
    <t>784181101</t>
  </si>
  <si>
    <t>Základní akrylátová jednonásobná penetrace podkladu v místnostech výšky do 3,80m</t>
  </si>
  <si>
    <t>-242884118</t>
  </si>
  <si>
    <t>zapravení po montáži vnitřní jednotky</t>
  </si>
  <si>
    <t>29</t>
  </si>
  <si>
    <t>784211101</t>
  </si>
  <si>
    <t>Dvojnásobné bílé malby ze směsí za mokra výborně otěruvzdorných v místnostech výšky do 3,80 m</t>
  </si>
  <si>
    <t>-2088061098</t>
  </si>
  <si>
    <t>Práce a dodávky M</t>
  </si>
  <si>
    <t>22-M</t>
  </si>
  <si>
    <t>Montáže technologických zařízení pro dopravní stavby</t>
  </si>
  <si>
    <t>30</t>
  </si>
  <si>
    <t>220322011-R</t>
  </si>
  <si>
    <t>Zaškolení obsluhy pro systém VZT</t>
  </si>
  <si>
    <t>hod</t>
  </si>
  <si>
    <t>64</t>
  </si>
  <si>
    <t>-705451097</t>
  </si>
  <si>
    <t>31</t>
  </si>
  <si>
    <t>220-R</t>
  </si>
  <si>
    <t>kompletní dopojení jednotek, včetně zapojení do rozvaděče dle požadavku místního správce SEE a revize "D"</t>
  </si>
  <si>
    <t>1463662990</t>
  </si>
  <si>
    <t>veškerá elektroinstalace</t>
  </si>
  <si>
    <t>včetně dolkumentace a UTZ</t>
  </si>
  <si>
    <t>Brno Slatina 2 - IC5000308598 (st.2 - PO Brno)</t>
  </si>
  <si>
    <t>-662780480</t>
  </si>
  <si>
    <t>-1526364930</t>
  </si>
  <si>
    <t>1768288338</t>
  </si>
  <si>
    <t>-1827768285</t>
  </si>
  <si>
    <t>238966338</t>
  </si>
  <si>
    <t>-603753337</t>
  </si>
  <si>
    <t>-1174499937</t>
  </si>
  <si>
    <t>-387781011</t>
  </si>
  <si>
    <t>1565967876</t>
  </si>
  <si>
    <t>466117145</t>
  </si>
  <si>
    <t>1827250367</t>
  </si>
  <si>
    <t>-71506747</t>
  </si>
  <si>
    <t>-1473210860</t>
  </si>
  <si>
    <t>915989230</t>
  </si>
  <si>
    <t>262319074</t>
  </si>
  <si>
    <t>-991521370</t>
  </si>
  <si>
    <t>-1555374106</t>
  </si>
  <si>
    <t>634739907</t>
  </si>
  <si>
    <t>-29328374</t>
  </si>
  <si>
    <t>2016058149</t>
  </si>
  <si>
    <t>84022483</t>
  </si>
  <si>
    <t>-137346775</t>
  </si>
  <si>
    <t>1071492128</t>
  </si>
  <si>
    <t>-166060800</t>
  </si>
  <si>
    <t>170060659</t>
  </si>
  <si>
    <t>-33077191</t>
  </si>
  <si>
    <t>konzola pod venkovní jednotku - kompletní, žárově zinkovaná, včetně ukotvení -umístění na fasádě</t>
  </si>
  <si>
    <t>958145906</t>
  </si>
  <si>
    <t>1099338084</t>
  </si>
  <si>
    <t>1013409231</t>
  </si>
  <si>
    <t>1864678620</t>
  </si>
  <si>
    <t>663794184</t>
  </si>
  <si>
    <t>Brno Malom.VB Sever - IC6000385606 (DK - PO Brno)</t>
  </si>
  <si>
    <t>-881473095</t>
  </si>
  <si>
    <t>1817774611</t>
  </si>
  <si>
    <t>3*6</t>
  </si>
  <si>
    <t>1965686219</t>
  </si>
  <si>
    <t>1083102627</t>
  </si>
  <si>
    <t>80</t>
  </si>
  <si>
    <t>977151118</t>
  </si>
  <si>
    <t>Jádrové vrty diamantovými korunkami do D 100 mm do stavebních materiálů</t>
  </si>
  <si>
    <t>1589883492</t>
  </si>
  <si>
    <t>veškeré prostupy</t>
  </si>
  <si>
    <t>839517439</t>
  </si>
  <si>
    <t>1247405569</t>
  </si>
  <si>
    <t>-899352396</t>
  </si>
  <si>
    <t>0,585*10</t>
  </si>
  <si>
    <t>1496160230</t>
  </si>
  <si>
    <t>1944139798</t>
  </si>
  <si>
    <t>-1109359888</t>
  </si>
  <si>
    <t>-2106386593</t>
  </si>
  <si>
    <t>-1309975024</t>
  </si>
  <si>
    <t>-168774986</t>
  </si>
  <si>
    <t>1487766822</t>
  </si>
  <si>
    <t>-1991317803</t>
  </si>
  <si>
    <t>1100897542</t>
  </si>
  <si>
    <t>178192661</t>
  </si>
  <si>
    <t>751-3 R1</t>
  </si>
  <si>
    <t>vnitřní jednotka</t>
  </si>
  <si>
    <t>549568957</t>
  </si>
  <si>
    <t>např. MITSUBISHI MSZ-SF35VE pro 1P16 dopravní kancelář</t>
  </si>
  <si>
    <t>751-3 R2</t>
  </si>
  <si>
    <t>765623203</t>
  </si>
  <si>
    <t>např. MITSUBISHI MSZ-SF25VE pro 1P18 (nová kancelář p. Merta)</t>
  </si>
  <si>
    <t>-1898750063</t>
  </si>
  <si>
    <t>751721112</t>
  </si>
  <si>
    <t>Montáž klimatizační jednotky venkovní s jednofázovým napájením (do 3 vnitřních jednotek)</t>
  </si>
  <si>
    <t>1000200226</t>
  </si>
  <si>
    <t>751-3 R3</t>
  </si>
  <si>
    <t>venkovní jednotka</t>
  </si>
  <si>
    <t>1786098437</t>
  </si>
  <si>
    <t>např. MITSUBISHI MXZ-3E68VA</t>
  </si>
  <si>
    <t>1963107346</t>
  </si>
  <si>
    <t>1009760496</t>
  </si>
  <si>
    <t>1277118054</t>
  </si>
  <si>
    <t>-1904574649</t>
  </si>
  <si>
    <t>862230553</t>
  </si>
  <si>
    <t>-738263208</t>
  </si>
  <si>
    <t>880717646</t>
  </si>
  <si>
    <t>1259936731</t>
  </si>
  <si>
    <t>1514005840</t>
  </si>
  <si>
    <t>33</t>
  </si>
  <si>
    <t>1166400107</t>
  </si>
  <si>
    <t>34</t>
  </si>
  <si>
    <t>-256066821</t>
  </si>
  <si>
    <t>Blažovice RZZ - IC6000384363 (mistr SSZT)</t>
  </si>
  <si>
    <t>741784865</t>
  </si>
  <si>
    <t>-230650391</t>
  </si>
  <si>
    <t>3*2</t>
  </si>
  <si>
    <t>1782619780</t>
  </si>
  <si>
    <t>-464339958</t>
  </si>
  <si>
    <t>(2,46+2,77)*2,8</t>
  </si>
  <si>
    <t>-611480135</t>
  </si>
  <si>
    <t>652339840</t>
  </si>
  <si>
    <t>-465649176</t>
  </si>
  <si>
    <t>-176275638</t>
  </si>
  <si>
    <t>0,531*10</t>
  </si>
  <si>
    <t>765115871</t>
  </si>
  <si>
    <t>1240987021</t>
  </si>
  <si>
    <t>-502282078</t>
  </si>
  <si>
    <t>-1814438380</t>
  </si>
  <si>
    <t>573534525</t>
  </si>
  <si>
    <t>83121594</t>
  </si>
  <si>
    <t>-366573712</t>
  </si>
  <si>
    <t>-268838812</t>
  </si>
  <si>
    <t>-708411744</t>
  </si>
  <si>
    <t>-1876531349</t>
  </si>
  <si>
    <t>1892521400</t>
  </si>
  <si>
    <t>-1512619708</t>
  </si>
  <si>
    <t>1292411328</t>
  </si>
  <si>
    <t>-1784367770</t>
  </si>
  <si>
    <t>1474797717</t>
  </si>
  <si>
    <t>1879656684</t>
  </si>
  <si>
    <t>1276717143</t>
  </si>
  <si>
    <t>-376621274</t>
  </si>
  <si>
    <t>-579139641</t>
  </si>
  <si>
    <t>1300076368</t>
  </si>
  <si>
    <t>106839156</t>
  </si>
  <si>
    <t>Havl.Brod-dopr.pav. - IC6000384716 (výpravčí vnější služby-přízemí - ŘP)</t>
  </si>
  <si>
    <t>-1920539931</t>
  </si>
  <si>
    <t>2066047085</t>
  </si>
  <si>
    <t>-829548271</t>
  </si>
  <si>
    <t>703070480</t>
  </si>
  <si>
    <t>606160334</t>
  </si>
  <si>
    <t>-815905817</t>
  </si>
  <si>
    <t>211930139</t>
  </si>
  <si>
    <t>1305978966</t>
  </si>
  <si>
    <t>758562727</t>
  </si>
  <si>
    <t>1595576885</t>
  </si>
  <si>
    <t>-1723999120</t>
  </si>
  <si>
    <t>-157601386</t>
  </si>
  <si>
    <t>-174477636</t>
  </si>
  <si>
    <t>553882071</t>
  </si>
  <si>
    <t>1817911541</t>
  </si>
  <si>
    <t>-1181356027</t>
  </si>
  <si>
    <t>121390772</t>
  </si>
  <si>
    <t>2018893755</t>
  </si>
  <si>
    <t>-1674236857</t>
  </si>
  <si>
    <t>1005427193</t>
  </si>
  <si>
    <t>2060753387</t>
  </si>
  <si>
    <t>-1905159577</t>
  </si>
  <si>
    <t>649192999</t>
  </si>
  <si>
    <t>1191060937</t>
  </si>
  <si>
    <t xml:space="preserve">konzola pod venkovní jednotku - kompletní, žárově zinkovaná, včetně ukotvení </t>
  </si>
  <si>
    <t>1941404438</t>
  </si>
  <si>
    <t>-1703244123</t>
  </si>
  <si>
    <t>-1423314958</t>
  </si>
  <si>
    <t>2071858343</t>
  </si>
  <si>
    <t>-436512113</t>
  </si>
  <si>
    <t>Havl.Brod-III.záloha - IC6000384710 (dozorci výhybek - ŘP)</t>
  </si>
  <si>
    <t>102589749</t>
  </si>
  <si>
    <t>-23940985</t>
  </si>
  <si>
    <t>-276897826</t>
  </si>
  <si>
    <t>2120696780</t>
  </si>
  <si>
    <t>1345699397</t>
  </si>
  <si>
    <t>-1179961445</t>
  </si>
  <si>
    <t>2100438190</t>
  </si>
  <si>
    <t>0,500*10</t>
  </si>
  <si>
    <t>-1540372754</t>
  </si>
  <si>
    <t>-1762456401</t>
  </si>
  <si>
    <t>315324141</t>
  </si>
  <si>
    <t>-1444248590</t>
  </si>
  <si>
    <t>311581795</t>
  </si>
  <si>
    <t>-862745546</t>
  </si>
  <si>
    <t>-1941769060</t>
  </si>
  <si>
    <t>679538486</t>
  </si>
  <si>
    <t>80738658</t>
  </si>
  <si>
    <t>-1740131692</t>
  </si>
  <si>
    <t>-111370306</t>
  </si>
  <si>
    <t>501461426</t>
  </si>
  <si>
    <t>712707075</t>
  </si>
  <si>
    <t>1906566347</t>
  </si>
  <si>
    <t>4448735</t>
  </si>
  <si>
    <t>1956816971</t>
  </si>
  <si>
    <t>-1154481118</t>
  </si>
  <si>
    <t>759792268</t>
  </si>
  <si>
    <t>-1402041429</t>
  </si>
  <si>
    <t>-1809474286</t>
  </si>
  <si>
    <t>1131632492</t>
  </si>
  <si>
    <t>Komořany u Vyškova - IC6000384802 (VB-DK - PO brno)</t>
  </si>
  <si>
    <t>-566054987</t>
  </si>
  <si>
    <t>-1827524537</t>
  </si>
  <si>
    <t>351641601</t>
  </si>
  <si>
    <t>-1149750885</t>
  </si>
  <si>
    <t>3,37*4,28</t>
  </si>
  <si>
    <t>1376594366</t>
  </si>
  <si>
    <t>-419447136</t>
  </si>
  <si>
    <t>2125281578</t>
  </si>
  <si>
    <t>1719138085</t>
  </si>
  <si>
    <t>2131148920</t>
  </si>
  <si>
    <t>-39159270</t>
  </si>
  <si>
    <t>-1213034856</t>
  </si>
  <si>
    <t>-892840076</t>
  </si>
  <si>
    <t>-2107418164</t>
  </si>
  <si>
    <t>-501271527</t>
  </si>
  <si>
    <t>-1707256022</t>
  </si>
  <si>
    <t>161209831</t>
  </si>
  <si>
    <t>-1099263804</t>
  </si>
  <si>
    <t>-252812855</t>
  </si>
  <si>
    <t>-1280220296</t>
  </si>
  <si>
    <t>998722735</t>
  </si>
  <si>
    <t>-939810165</t>
  </si>
  <si>
    <t>-1454972443</t>
  </si>
  <si>
    <t>-1167600480</t>
  </si>
  <si>
    <t>-105369380</t>
  </si>
  <si>
    <t>1285222136</t>
  </si>
  <si>
    <t>1969463398</t>
  </si>
  <si>
    <t>-1396543416</t>
  </si>
  <si>
    <t>445813600</t>
  </si>
  <si>
    <t>-807943905</t>
  </si>
  <si>
    <t>632367632</t>
  </si>
  <si>
    <t>-1928761044</t>
  </si>
  <si>
    <t>Kyjov-soc.zař.DTD - IC6000318594 (mistr - TO)</t>
  </si>
  <si>
    <t>794764547</t>
  </si>
  <si>
    <t>1311458882</t>
  </si>
  <si>
    <t>2019754771</t>
  </si>
  <si>
    <t>-358095980</t>
  </si>
  <si>
    <t>-1872967517</t>
  </si>
  <si>
    <t>719375799</t>
  </si>
  <si>
    <t>-479530391</t>
  </si>
  <si>
    <t>1504898418</t>
  </si>
  <si>
    <t>-1381795572</t>
  </si>
  <si>
    <t>-832416109</t>
  </si>
  <si>
    <t>1666407812</t>
  </si>
  <si>
    <t>-339511253</t>
  </si>
  <si>
    <t>182275679</t>
  </si>
  <si>
    <t>-1613600038</t>
  </si>
  <si>
    <t>-681054515</t>
  </si>
  <si>
    <t>-1414575195</t>
  </si>
  <si>
    <t>-1996441096</t>
  </si>
  <si>
    <t>-1047993604</t>
  </si>
  <si>
    <t>238339001</t>
  </si>
  <si>
    <t>-1602349589</t>
  </si>
  <si>
    <t>-181399499</t>
  </si>
  <si>
    <t>-632647202</t>
  </si>
  <si>
    <t>-1082533647</t>
  </si>
  <si>
    <t>-1201204133</t>
  </si>
  <si>
    <t>-357189646</t>
  </si>
  <si>
    <t>-1090295950</t>
  </si>
  <si>
    <t>2132286772</t>
  </si>
  <si>
    <t>Miroslav VB - IC6000384437 (VB-DK - PO Břeclav)</t>
  </si>
  <si>
    <t>1219271869</t>
  </si>
  <si>
    <t>-1092012025</t>
  </si>
  <si>
    <t>-639972820</t>
  </si>
  <si>
    <t>2034694706</t>
  </si>
  <si>
    <t>6,6*4,9</t>
  </si>
  <si>
    <t>-2096129114</t>
  </si>
  <si>
    <t>-875831556</t>
  </si>
  <si>
    <t>-949332067</t>
  </si>
  <si>
    <t>865599465</t>
  </si>
  <si>
    <t>1789792925</t>
  </si>
  <si>
    <t>-2124701225</t>
  </si>
  <si>
    <t>-358166783</t>
  </si>
  <si>
    <t>2131153563</t>
  </si>
  <si>
    <t>1518898170</t>
  </si>
  <si>
    <t>-116662911</t>
  </si>
  <si>
    <t>2118054902</t>
  </si>
  <si>
    <t>-2075345349</t>
  </si>
  <si>
    <t>751711112</t>
  </si>
  <si>
    <t>Montáž klimatizační jednotky vnitřní nástěnné o výkonu 5 kW</t>
  </si>
  <si>
    <t>-539653254</t>
  </si>
  <si>
    <t>-495887452</t>
  </si>
  <si>
    <t>např. MITSUBISHI MSZ-SF42VE / MUZ-SF42VE</t>
  </si>
  <si>
    <t>1249479826</t>
  </si>
  <si>
    <t>-1162412481</t>
  </si>
  <si>
    <t>-1321214385</t>
  </si>
  <si>
    <t>-449116</t>
  </si>
  <si>
    <t>-270184268</t>
  </si>
  <si>
    <t>-760325863</t>
  </si>
  <si>
    <t>1156204735</t>
  </si>
  <si>
    <t>422794440</t>
  </si>
  <si>
    <t>konzola pod venkovní jednotku - kompletní, žárově zinkovaná, včetně ukotvení</t>
  </si>
  <si>
    <t>-1536996016</t>
  </si>
  <si>
    <t>1611293765</t>
  </si>
  <si>
    <t>-1020349465</t>
  </si>
  <si>
    <t>413346351</t>
  </si>
  <si>
    <t>-1802003422</t>
  </si>
  <si>
    <t>Modřice NS - IC6000318608 (elektrodílna, kancl. VPS - SEE)</t>
  </si>
  <si>
    <t>1416447651</t>
  </si>
  <si>
    <t>zapravení omítek a prostupů zdí i střechou, včetně uvedení zateplené fasády do původního stavu</t>
  </si>
  <si>
    <t>1698111978</t>
  </si>
  <si>
    <t>1643962843</t>
  </si>
  <si>
    <t>-1961759576</t>
  </si>
  <si>
    <t>8,63</t>
  </si>
  <si>
    <t>510954253</t>
  </si>
  <si>
    <t>-124923507</t>
  </si>
  <si>
    <t>-347750733</t>
  </si>
  <si>
    <t>68484247</t>
  </si>
  <si>
    <t>-1559612249</t>
  </si>
  <si>
    <t>1323992180</t>
  </si>
  <si>
    <t>1794904182</t>
  </si>
  <si>
    <t>233331570</t>
  </si>
  <si>
    <t>-708065888</t>
  </si>
  <si>
    <t>1747006026</t>
  </si>
  <si>
    <t>1151247329</t>
  </si>
  <si>
    <t>694152538</t>
  </si>
  <si>
    <t>-2020515306</t>
  </si>
  <si>
    <t>-941554231</t>
  </si>
  <si>
    <t>-33423393</t>
  </si>
  <si>
    <t>-1264553710</t>
  </si>
  <si>
    <t>-174874123</t>
  </si>
  <si>
    <t>-1299355074</t>
  </si>
  <si>
    <t>-372960322</t>
  </si>
  <si>
    <t>219073931</t>
  </si>
  <si>
    <t>455475047</t>
  </si>
  <si>
    <t>142011009</t>
  </si>
  <si>
    <t>-993636538</t>
  </si>
  <si>
    <t>1754095388</t>
  </si>
  <si>
    <t>-767557855</t>
  </si>
  <si>
    <t>veškerá elektroinstalace silno i slaboproud</t>
  </si>
  <si>
    <t>Modřice OTV - IC6000318601 (kancl.+ turnusová místnost - SEE)</t>
  </si>
  <si>
    <t>-411019793</t>
  </si>
  <si>
    <t>zapravení omítek a prostupů zdí, včetně uvedení fasády do původního stavu</t>
  </si>
  <si>
    <t>-1130932467</t>
  </si>
  <si>
    <t>-1064207557</t>
  </si>
  <si>
    <t>-50524835</t>
  </si>
  <si>
    <t>23,06+24,60</t>
  </si>
  <si>
    <t>921154750</t>
  </si>
  <si>
    <t>1,5</t>
  </si>
  <si>
    <t>-1978620231</t>
  </si>
  <si>
    <t>365066597</t>
  </si>
  <si>
    <t>939105298</t>
  </si>
  <si>
    <t>1,047*10</t>
  </si>
  <si>
    <t>-1581010204</t>
  </si>
  <si>
    <t>40645817</t>
  </si>
  <si>
    <t>-695633797</t>
  </si>
  <si>
    <t>1744925667</t>
  </si>
  <si>
    <t>-222395567</t>
  </si>
  <si>
    <t>-1039942408</t>
  </si>
  <si>
    <t>2066180719</t>
  </si>
  <si>
    <t>-1104435878</t>
  </si>
  <si>
    <t>653850136</t>
  </si>
  <si>
    <t>1044768210</t>
  </si>
  <si>
    <t>751-3R</t>
  </si>
  <si>
    <t>1123555367</t>
  </si>
  <si>
    <t>751-3R1</t>
  </si>
  <si>
    <t>-1394564602</t>
  </si>
  <si>
    <t xml:space="preserve">např.  MITSUBISHI MSZ-SF35VE / MUZ-SF35VE</t>
  </si>
  <si>
    <t>-727567284</t>
  </si>
  <si>
    <t>-1427875304</t>
  </si>
  <si>
    <t>608885058</t>
  </si>
  <si>
    <t>-1622964192</t>
  </si>
  <si>
    <t>-2069520947</t>
  </si>
  <si>
    <t>663298538</t>
  </si>
  <si>
    <t>-477133574</t>
  </si>
  <si>
    <t>-755956699</t>
  </si>
  <si>
    <t>-198451149</t>
  </si>
  <si>
    <t>-116083662</t>
  </si>
  <si>
    <t xml:space="preserve">veškerá elektroinstalace, </t>
  </si>
  <si>
    <t>včetně dokumentace a UTZ</t>
  </si>
  <si>
    <t>Modřice ovl.bud. EU - IC5000308575 (UNS - denní místnost - SEE)</t>
  </si>
  <si>
    <t>153802697</t>
  </si>
  <si>
    <t>zapravení omítek a prostupů zdí i střechou, včetně uvedení střechy do původního stavu</t>
  </si>
  <si>
    <t>-1326747550</t>
  </si>
  <si>
    <t>-352701867</t>
  </si>
  <si>
    <t>4839026</t>
  </si>
  <si>
    <t>25,7</t>
  </si>
  <si>
    <t>-956979421</t>
  </si>
  <si>
    <t>2049721031</t>
  </si>
  <si>
    <t>-1635063775</t>
  </si>
  <si>
    <t>-1793436831</t>
  </si>
  <si>
    <t>-498248505</t>
  </si>
  <si>
    <t>-1179336266</t>
  </si>
  <si>
    <t>1103695029</t>
  </si>
  <si>
    <t>1383564069</t>
  </si>
  <si>
    <t>1757549834</t>
  </si>
  <si>
    <t>-432568626</t>
  </si>
  <si>
    <t>1892224854</t>
  </si>
  <si>
    <t>1643782206</t>
  </si>
  <si>
    <t>-1202488475</t>
  </si>
  <si>
    <t>-918667071</t>
  </si>
  <si>
    <t>např. MITSUBISHI MSZ-SF35VE / MUZ-SF35VE</t>
  </si>
  <si>
    <t>1168607237</t>
  </si>
  <si>
    <t>-1494246763</t>
  </si>
  <si>
    <t>503208499</t>
  </si>
  <si>
    <t>-1483567997</t>
  </si>
  <si>
    <t>-219047691</t>
  </si>
  <si>
    <t>2044127775</t>
  </si>
  <si>
    <t>451654811</t>
  </si>
  <si>
    <t>707205594</t>
  </si>
  <si>
    <t>1371918409</t>
  </si>
  <si>
    <t>-1226845119</t>
  </si>
  <si>
    <t>-688965324</t>
  </si>
  <si>
    <t>Okrouhlice RZZ - IC6000328748 (kancelář - SSZT)</t>
  </si>
  <si>
    <t>1963362162</t>
  </si>
  <si>
    <t>-1013076685</t>
  </si>
  <si>
    <t>438935952</t>
  </si>
  <si>
    <t>203803323</t>
  </si>
  <si>
    <t>-1020139319</t>
  </si>
  <si>
    <t>-1728632867</t>
  </si>
  <si>
    <t>-511219587</t>
  </si>
  <si>
    <t>-2020962914</t>
  </si>
  <si>
    <t>-1763420570</t>
  </si>
  <si>
    <t>2020515427</t>
  </si>
  <si>
    <t>941938724</t>
  </si>
  <si>
    <t>950600749</t>
  </si>
  <si>
    <t>-1193323285</t>
  </si>
  <si>
    <t>-1805736047</t>
  </si>
  <si>
    <t>387215965</t>
  </si>
  <si>
    <t>1089913775</t>
  </si>
  <si>
    <t>-1239901527</t>
  </si>
  <si>
    <t>-1767152800</t>
  </si>
  <si>
    <t>706693769</t>
  </si>
  <si>
    <t>509989758</t>
  </si>
  <si>
    <t>-429016695</t>
  </si>
  <si>
    <t>706030196</t>
  </si>
  <si>
    <t>254655221</t>
  </si>
  <si>
    <t>-1587985057</t>
  </si>
  <si>
    <t>-1978235576</t>
  </si>
  <si>
    <t>-1882507602</t>
  </si>
  <si>
    <t>-912249921</t>
  </si>
  <si>
    <t>-1084256793</t>
  </si>
  <si>
    <t>-61315112</t>
  </si>
  <si>
    <t>Sázava u Žďáru VB - IC6000384772 (VB-DK - ŘP)</t>
  </si>
  <si>
    <t>621023102</t>
  </si>
  <si>
    <t>-508561102</t>
  </si>
  <si>
    <t>-1708130478</t>
  </si>
  <si>
    <t>1962688455</t>
  </si>
  <si>
    <t>509793764</t>
  </si>
  <si>
    <t>794434614</t>
  </si>
  <si>
    <t>1929273186</t>
  </si>
  <si>
    <t>927913398</t>
  </si>
  <si>
    <t>-2033558293</t>
  </si>
  <si>
    <t>1923709214</t>
  </si>
  <si>
    <t>-107223969</t>
  </si>
  <si>
    <t>1364830998</t>
  </si>
  <si>
    <t>891854388</t>
  </si>
  <si>
    <t>1654750714</t>
  </si>
  <si>
    <t>1839509762</t>
  </si>
  <si>
    <t>-395672726</t>
  </si>
  <si>
    <t>1106032114</t>
  </si>
  <si>
    <t>-124287431</t>
  </si>
  <si>
    <t>-48804997</t>
  </si>
  <si>
    <t>-125731577</t>
  </si>
  <si>
    <t>-596605512</t>
  </si>
  <si>
    <t>551436520</t>
  </si>
  <si>
    <t>383046336</t>
  </si>
  <si>
    <t>969092854</t>
  </si>
  <si>
    <t>-257532040</t>
  </si>
  <si>
    <t>1728259397</t>
  </si>
  <si>
    <t>1829393891</t>
  </si>
  <si>
    <t>-725454718</t>
  </si>
  <si>
    <t>408338965</t>
  </si>
  <si>
    <t>Veselí n.M. DOE - IC6000318593 (admin.budova SO stará - denní místnost - SEE)</t>
  </si>
  <si>
    <t>-303576398</t>
  </si>
  <si>
    <t>zapravení omítek a prostupů, včetně uvedení fasády do původního stavu</t>
  </si>
  <si>
    <t>-1820634053</t>
  </si>
  <si>
    <t>-206262939</t>
  </si>
  <si>
    <t>-1738308834</t>
  </si>
  <si>
    <t>25,65</t>
  </si>
  <si>
    <t>-1408239335</t>
  </si>
  <si>
    <t>-1340461102</t>
  </si>
  <si>
    <t>-206239115</t>
  </si>
  <si>
    <t>-251980819</t>
  </si>
  <si>
    <t>-258006005</t>
  </si>
  <si>
    <t>-306402898</t>
  </si>
  <si>
    <t>-1540664871</t>
  </si>
  <si>
    <t>770734621</t>
  </si>
  <si>
    <t>1735764644</t>
  </si>
  <si>
    <t>1259274697</t>
  </si>
  <si>
    <t>2018815789</t>
  </si>
  <si>
    <t>-58594161</t>
  </si>
  <si>
    <t>1042618338</t>
  </si>
  <si>
    <t>-167012002</t>
  </si>
  <si>
    <t>-323814235</t>
  </si>
  <si>
    <t>477994117</t>
  </si>
  <si>
    <t>1460553305</t>
  </si>
  <si>
    <t>1479230379</t>
  </si>
  <si>
    <t>1870926645</t>
  </si>
  <si>
    <t>ocelová kce pod venkovní kondenzátory dle TZ</t>
  </si>
  <si>
    <t>-13482881</t>
  </si>
  <si>
    <t>570852189</t>
  </si>
  <si>
    <t>-579055903</t>
  </si>
  <si>
    <t>309338665</t>
  </si>
  <si>
    <t>962796719</t>
  </si>
  <si>
    <t>-938864441</t>
  </si>
  <si>
    <t>Vyškov-admin.b.SSZT - IC6000385609 (RZZ - mistr - SSZT)</t>
  </si>
  <si>
    <t>-1981389993</t>
  </si>
  <si>
    <t>816574374</t>
  </si>
  <si>
    <t>297718558</t>
  </si>
  <si>
    <t>-1930112605</t>
  </si>
  <si>
    <t>4,5*5</t>
  </si>
  <si>
    <t>1323205993</t>
  </si>
  <si>
    <t>1057023500</t>
  </si>
  <si>
    <t>-559812140</t>
  </si>
  <si>
    <t>-2021592898</t>
  </si>
  <si>
    <t>1871196316</t>
  </si>
  <si>
    <t>547765866</t>
  </si>
  <si>
    <t>184752743</t>
  </si>
  <si>
    <t>-1390612317</t>
  </si>
  <si>
    <t>2087136266</t>
  </si>
  <si>
    <t>398723559</t>
  </si>
  <si>
    <t>1908343352</t>
  </si>
  <si>
    <t>994306203</t>
  </si>
  <si>
    <t>1809100223</t>
  </si>
  <si>
    <t>-8324711</t>
  </si>
  <si>
    <t>-525279447</t>
  </si>
  <si>
    <t>710873236</t>
  </si>
  <si>
    <t>1547249608</t>
  </si>
  <si>
    <t>-586507920</t>
  </si>
  <si>
    <t>2019402617</t>
  </si>
  <si>
    <t>-34757663</t>
  </si>
  <si>
    <t>1745171268</t>
  </si>
  <si>
    <t>896785217</t>
  </si>
  <si>
    <t>434909548</t>
  </si>
  <si>
    <t>330028670</t>
  </si>
  <si>
    <t>501694916</t>
  </si>
  <si>
    <t>Vyškov-soc.zař.SEE - IC6000385610 (mistr - SEE)</t>
  </si>
  <si>
    <t>463510207</t>
  </si>
  <si>
    <t>-1233318263</t>
  </si>
  <si>
    <t>-1197183034</t>
  </si>
  <si>
    <t>-1114892530</t>
  </si>
  <si>
    <t>1596821180</t>
  </si>
  <si>
    <t>1296492342</t>
  </si>
  <si>
    <t>-1930508486</t>
  </si>
  <si>
    <t>-1942130305</t>
  </si>
  <si>
    <t>-634803858</t>
  </si>
  <si>
    <t>-942143896</t>
  </si>
  <si>
    <t>552418205</t>
  </si>
  <si>
    <t>-1057104429</t>
  </si>
  <si>
    <t>-1082439958</t>
  </si>
  <si>
    <t>883413533</t>
  </si>
  <si>
    <t>780283865</t>
  </si>
  <si>
    <t>-1719658313</t>
  </si>
  <si>
    <t>-1245105785</t>
  </si>
  <si>
    <t>772863720</t>
  </si>
  <si>
    <t>-1606592517</t>
  </si>
  <si>
    <t>1357620689</t>
  </si>
  <si>
    <t>1071534374</t>
  </si>
  <si>
    <t>998577085</t>
  </si>
  <si>
    <t>-2058400515</t>
  </si>
  <si>
    <t>1189525931</t>
  </si>
  <si>
    <t>konzola pod venkovní jednotku - kompletní, žárově zinkovaná,</t>
  </si>
  <si>
    <t>včetně ukotvení s přípravou na zateplení</t>
  </si>
  <si>
    <t>1656305436</t>
  </si>
  <si>
    <t>1077484492</t>
  </si>
  <si>
    <t>-746163878</t>
  </si>
  <si>
    <t>1238745241</t>
  </si>
  <si>
    <t>-184830821</t>
  </si>
  <si>
    <t>Vyškov st.1 - IC5000308643 ( St.1 - PO Brno)</t>
  </si>
  <si>
    <t>805266870</t>
  </si>
  <si>
    <t>-746455830</t>
  </si>
  <si>
    <t>2102026388</t>
  </si>
  <si>
    <t>1779774104</t>
  </si>
  <si>
    <t>3*4</t>
  </si>
  <si>
    <t>-1507795917</t>
  </si>
  <si>
    <t>628252457</t>
  </si>
  <si>
    <t>584935915</t>
  </si>
  <si>
    <t>-962244291</t>
  </si>
  <si>
    <t>1909917134</t>
  </si>
  <si>
    <t>512607299</t>
  </si>
  <si>
    <t>-2030611276</t>
  </si>
  <si>
    <t>1492974454</t>
  </si>
  <si>
    <t>-1962252787</t>
  </si>
  <si>
    <t>-244398703</t>
  </si>
  <si>
    <t>-247605106</t>
  </si>
  <si>
    <t>1113211682</t>
  </si>
  <si>
    <t>-1178626230</t>
  </si>
  <si>
    <t>1897836976</t>
  </si>
  <si>
    <t>-1874779525</t>
  </si>
  <si>
    <t>474224396</t>
  </si>
  <si>
    <t>-165461927</t>
  </si>
  <si>
    <t>325869462</t>
  </si>
  <si>
    <t>1419407652</t>
  </si>
  <si>
    <t>-1429302691</t>
  </si>
  <si>
    <t>17116086</t>
  </si>
  <si>
    <t>1571531745</t>
  </si>
  <si>
    <t>851538962</t>
  </si>
  <si>
    <t>1132755526</t>
  </si>
  <si>
    <t>-95962758</t>
  </si>
  <si>
    <t>-57818733</t>
  </si>
  <si>
    <t>-1207177269</t>
  </si>
  <si>
    <t>Ždírec VB - IC6000384663 (kancelář SSZT)</t>
  </si>
  <si>
    <t>668269251</t>
  </si>
  <si>
    <t>1002377922</t>
  </si>
  <si>
    <t>132586282</t>
  </si>
  <si>
    <t>1359595371</t>
  </si>
  <si>
    <t>-308521553</t>
  </si>
  <si>
    <t>-1520488980</t>
  </si>
  <si>
    <t>49467056</t>
  </si>
  <si>
    <t>-71258609</t>
  </si>
  <si>
    <t>1183317681</t>
  </si>
  <si>
    <t>1404719732</t>
  </si>
  <si>
    <t>1486209077</t>
  </si>
  <si>
    <t>-897320484</t>
  </si>
  <si>
    <t>1707126548</t>
  </si>
  <si>
    <t>2133492729</t>
  </si>
  <si>
    <t>1064928979</t>
  </si>
  <si>
    <t>503488615</t>
  </si>
  <si>
    <t>1391558010</t>
  </si>
  <si>
    <t>-531246439</t>
  </si>
  <si>
    <t>-713693603</t>
  </si>
  <si>
    <t>1602900313</t>
  </si>
  <si>
    <t>66140519</t>
  </si>
  <si>
    <t>-1298916742</t>
  </si>
  <si>
    <t>2070907920</t>
  </si>
  <si>
    <t>-1997166851</t>
  </si>
  <si>
    <t>367145403</t>
  </si>
  <si>
    <t>629720467</t>
  </si>
  <si>
    <t>-2008907439</t>
  </si>
  <si>
    <t>1422922544</t>
  </si>
  <si>
    <t>1042143147</t>
  </si>
  <si>
    <t>02 - VRN</t>
  </si>
  <si>
    <t>2 - VRN</t>
  </si>
  <si>
    <t>VRN - Vedlejší rozpočtové náklady</t>
  </si>
  <si>
    <t xml:space="preserve">    VRN7 - Provozní vlivy</t>
  </si>
  <si>
    <t>Vedlejší rozpočtové náklady</t>
  </si>
  <si>
    <t>VRN7</t>
  </si>
  <si>
    <t>Provozní vlivy</t>
  </si>
  <si>
    <t>075603000</t>
  </si>
  <si>
    <t>Jiná ochranná pásma</t>
  </si>
  <si>
    <t>1024</t>
  </si>
  <si>
    <t>938666836</t>
  </si>
  <si>
    <t>vytýčení sítí před umístěním klimatizačních jednotek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</si>
</sst>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2020/060-1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Klimatizace BOZP III.etapa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24. 9. 2020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ROUND(AG95+AG115,2)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ROUND(AS95+AS115,2)</f>
        <v>0</v>
      </c>
      <c r="AT94" s="113">
        <f>ROUND(SUM(AV94:AW94),2)</f>
        <v>0</v>
      </c>
      <c r="AU94" s="114">
        <f>ROUND(AU95+AU115,5)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ROUND(AZ95+AZ115,2)</f>
        <v>0</v>
      </c>
      <c r="BA94" s="113">
        <f>ROUND(BA95+BA115,2)</f>
        <v>0</v>
      </c>
      <c r="BB94" s="113">
        <f>ROUND(BB95+BB115,2)</f>
        <v>0</v>
      </c>
      <c r="BC94" s="113">
        <f>ROUND(BC95+BC115,2)</f>
        <v>0</v>
      </c>
      <c r="BD94" s="115">
        <f>ROUND(BD95+BD115,2)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7"/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ROUND(SUM(AG96:AG114),2)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79</v>
      </c>
      <c r="AR95" s="125"/>
      <c r="AS95" s="126">
        <f>ROUND(SUM(AS96:AS114),2)</f>
        <v>0</v>
      </c>
      <c r="AT95" s="127">
        <f>ROUND(SUM(AV95:AW95),2)</f>
        <v>0</v>
      </c>
      <c r="AU95" s="128">
        <f>ROUND(SUM(AU96:AU114),5)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ROUND(SUM(AZ96:AZ114),2)</f>
        <v>0</v>
      </c>
      <c r="BA95" s="127">
        <f>ROUND(SUM(BA96:BA114),2)</f>
        <v>0</v>
      </c>
      <c r="BB95" s="127">
        <f>ROUND(SUM(BB96:BB114),2)</f>
        <v>0</v>
      </c>
      <c r="BC95" s="127">
        <f>ROUND(SUM(BC96:BC114),2)</f>
        <v>0</v>
      </c>
      <c r="BD95" s="129">
        <f>ROUND(SUM(BD96:BD114),2)</f>
        <v>0</v>
      </c>
      <c r="BE95" s="7"/>
      <c r="BS95" s="130" t="s">
        <v>72</v>
      </c>
      <c r="BT95" s="130" t="s">
        <v>80</v>
      </c>
      <c r="BU95" s="130" t="s">
        <v>74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4" customFormat="1" ht="35.2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'Brno Slatina 1 - IC500030...'!J32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'Brno Slatina 1 - IC500030...'!P131</f>
        <v>0</v>
      </c>
      <c r="AV96" s="137">
        <f>'Brno Slatina 1 - IC500030...'!J35</f>
        <v>0</v>
      </c>
      <c r="AW96" s="137">
        <f>'Brno Slatina 1 - IC500030...'!J36</f>
        <v>0</v>
      </c>
      <c r="AX96" s="137">
        <f>'Brno Slatina 1 - IC500030...'!J37</f>
        <v>0</v>
      </c>
      <c r="AY96" s="137">
        <f>'Brno Slatina 1 - IC500030...'!J38</f>
        <v>0</v>
      </c>
      <c r="AZ96" s="137">
        <f>'Brno Slatina 1 - IC500030...'!F35</f>
        <v>0</v>
      </c>
      <c r="BA96" s="137">
        <f>'Brno Slatina 1 - IC500030...'!F36</f>
        <v>0</v>
      </c>
      <c r="BB96" s="137">
        <f>'Brno Slatina 1 - IC500030...'!F37</f>
        <v>0</v>
      </c>
      <c r="BC96" s="137">
        <f>'Brno Slatina 1 - IC500030...'!F38</f>
        <v>0</v>
      </c>
      <c r="BD96" s="139">
        <f>'Brno Slatina 1 - IC500030...'!F39</f>
        <v>0</v>
      </c>
      <c r="BE96" s="4"/>
      <c r="BT96" s="140" t="s">
        <v>82</v>
      </c>
      <c r="BV96" s="140" t="s">
        <v>75</v>
      </c>
      <c r="BW96" s="140" t="s">
        <v>87</v>
      </c>
      <c r="BX96" s="140" t="s">
        <v>81</v>
      </c>
      <c r="CL96" s="140" t="s">
        <v>1</v>
      </c>
    </row>
    <row r="97" s="4" customFormat="1" ht="35.25" customHeight="1">
      <c r="A97" s="131" t="s">
        <v>83</v>
      </c>
      <c r="B97" s="69"/>
      <c r="C97" s="132"/>
      <c r="D97" s="132"/>
      <c r="E97" s="133" t="s">
        <v>88</v>
      </c>
      <c r="F97" s="133"/>
      <c r="G97" s="133"/>
      <c r="H97" s="133"/>
      <c r="I97" s="133"/>
      <c r="J97" s="132"/>
      <c r="K97" s="133" t="s">
        <v>89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'Brno Slatina 2 - IC500030...'!J32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86</v>
      </c>
      <c r="AR97" s="71"/>
      <c r="AS97" s="136">
        <v>0</v>
      </c>
      <c r="AT97" s="137">
        <f>ROUND(SUM(AV97:AW97),2)</f>
        <v>0</v>
      </c>
      <c r="AU97" s="138">
        <f>'Brno Slatina 2 - IC500030...'!P131</f>
        <v>0</v>
      </c>
      <c r="AV97" s="137">
        <f>'Brno Slatina 2 - IC500030...'!J35</f>
        <v>0</v>
      </c>
      <c r="AW97" s="137">
        <f>'Brno Slatina 2 - IC500030...'!J36</f>
        <v>0</v>
      </c>
      <c r="AX97" s="137">
        <f>'Brno Slatina 2 - IC500030...'!J37</f>
        <v>0</v>
      </c>
      <c r="AY97" s="137">
        <f>'Brno Slatina 2 - IC500030...'!J38</f>
        <v>0</v>
      </c>
      <c r="AZ97" s="137">
        <f>'Brno Slatina 2 - IC500030...'!F35</f>
        <v>0</v>
      </c>
      <c r="BA97" s="137">
        <f>'Brno Slatina 2 - IC500030...'!F36</f>
        <v>0</v>
      </c>
      <c r="BB97" s="137">
        <f>'Brno Slatina 2 - IC500030...'!F37</f>
        <v>0</v>
      </c>
      <c r="BC97" s="137">
        <f>'Brno Slatina 2 - IC500030...'!F38</f>
        <v>0</v>
      </c>
      <c r="BD97" s="139">
        <f>'Brno Slatina 2 - IC500030...'!F39</f>
        <v>0</v>
      </c>
      <c r="BE97" s="4"/>
      <c r="BT97" s="140" t="s">
        <v>82</v>
      </c>
      <c r="BV97" s="140" t="s">
        <v>75</v>
      </c>
      <c r="BW97" s="140" t="s">
        <v>90</v>
      </c>
      <c r="BX97" s="140" t="s">
        <v>81</v>
      </c>
      <c r="CL97" s="140" t="s">
        <v>1</v>
      </c>
    </row>
    <row r="98" s="4" customFormat="1" ht="35.25" customHeight="1">
      <c r="A98" s="131" t="s">
        <v>83</v>
      </c>
      <c r="B98" s="69"/>
      <c r="C98" s="132"/>
      <c r="D98" s="132"/>
      <c r="E98" s="133" t="s">
        <v>91</v>
      </c>
      <c r="F98" s="133"/>
      <c r="G98" s="133"/>
      <c r="H98" s="133"/>
      <c r="I98" s="133"/>
      <c r="J98" s="132"/>
      <c r="K98" s="133" t="s">
        <v>92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'Brno Malom.VB Sever - IC6...'!J32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86</v>
      </c>
      <c r="AR98" s="71"/>
      <c r="AS98" s="136">
        <v>0</v>
      </c>
      <c r="AT98" s="137">
        <f>ROUND(SUM(AV98:AW98),2)</f>
        <v>0</v>
      </c>
      <c r="AU98" s="138">
        <f>'Brno Malom.VB Sever - IC6...'!P131</f>
        <v>0</v>
      </c>
      <c r="AV98" s="137">
        <f>'Brno Malom.VB Sever - IC6...'!J35</f>
        <v>0</v>
      </c>
      <c r="AW98" s="137">
        <f>'Brno Malom.VB Sever - IC6...'!J36</f>
        <v>0</v>
      </c>
      <c r="AX98" s="137">
        <f>'Brno Malom.VB Sever - IC6...'!J37</f>
        <v>0</v>
      </c>
      <c r="AY98" s="137">
        <f>'Brno Malom.VB Sever - IC6...'!J38</f>
        <v>0</v>
      </c>
      <c r="AZ98" s="137">
        <f>'Brno Malom.VB Sever - IC6...'!F35</f>
        <v>0</v>
      </c>
      <c r="BA98" s="137">
        <f>'Brno Malom.VB Sever - IC6...'!F36</f>
        <v>0</v>
      </c>
      <c r="BB98" s="137">
        <f>'Brno Malom.VB Sever - IC6...'!F37</f>
        <v>0</v>
      </c>
      <c r="BC98" s="137">
        <f>'Brno Malom.VB Sever - IC6...'!F38</f>
        <v>0</v>
      </c>
      <c r="BD98" s="139">
        <f>'Brno Malom.VB Sever - IC6...'!F39</f>
        <v>0</v>
      </c>
      <c r="BE98" s="4"/>
      <c r="BT98" s="140" t="s">
        <v>82</v>
      </c>
      <c r="BV98" s="140" t="s">
        <v>75</v>
      </c>
      <c r="BW98" s="140" t="s">
        <v>93</v>
      </c>
      <c r="BX98" s="140" t="s">
        <v>81</v>
      </c>
      <c r="CL98" s="140" t="s">
        <v>1</v>
      </c>
    </row>
    <row r="99" s="4" customFormat="1" ht="23.25" customHeight="1">
      <c r="A99" s="131" t="s">
        <v>83</v>
      </c>
      <c r="B99" s="69"/>
      <c r="C99" s="132"/>
      <c r="D99" s="132"/>
      <c r="E99" s="133" t="s">
        <v>94</v>
      </c>
      <c r="F99" s="133"/>
      <c r="G99" s="133"/>
      <c r="H99" s="133"/>
      <c r="I99" s="133"/>
      <c r="J99" s="132"/>
      <c r="K99" s="133" t="s">
        <v>95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'Blažovice RZZ - IC6000384...'!J32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86</v>
      </c>
      <c r="AR99" s="71"/>
      <c r="AS99" s="136">
        <v>0</v>
      </c>
      <c r="AT99" s="137">
        <f>ROUND(SUM(AV99:AW99),2)</f>
        <v>0</v>
      </c>
      <c r="AU99" s="138">
        <f>'Blažovice RZZ - IC6000384...'!P131</f>
        <v>0</v>
      </c>
      <c r="AV99" s="137">
        <f>'Blažovice RZZ - IC6000384...'!J35</f>
        <v>0</v>
      </c>
      <c r="AW99" s="137">
        <f>'Blažovice RZZ - IC6000384...'!J36</f>
        <v>0</v>
      </c>
      <c r="AX99" s="137">
        <f>'Blažovice RZZ - IC6000384...'!J37</f>
        <v>0</v>
      </c>
      <c r="AY99" s="137">
        <f>'Blažovice RZZ - IC6000384...'!J38</f>
        <v>0</v>
      </c>
      <c r="AZ99" s="137">
        <f>'Blažovice RZZ - IC6000384...'!F35</f>
        <v>0</v>
      </c>
      <c r="BA99" s="137">
        <f>'Blažovice RZZ - IC6000384...'!F36</f>
        <v>0</v>
      </c>
      <c r="BB99" s="137">
        <f>'Blažovice RZZ - IC6000384...'!F37</f>
        <v>0</v>
      </c>
      <c r="BC99" s="137">
        <f>'Blažovice RZZ - IC6000384...'!F38</f>
        <v>0</v>
      </c>
      <c r="BD99" s="139">
        <f>'Blažovice RZZ - IC6000384...'!F39</f>
        <v>0</v>
      </c>
      <c r="BE99" s="4"/>
      <c r="BT99" s="140" t="s">
        <v>82</v>
      </c>
      <c r="BV99" s="140" t="s">
        <v>75</v>
      </c>
      <c r="BW99" s="140" t="s">
        <v>96</v>
      </c>
      <c r="BX99" s="140" t="s">
        <v>81</v>
      </c>
      <c r="CL99" s="140" t="s">
        <v>1</v>
      </c>
    </row>
    <row r="100" s="4" customFormat="1" ht="23.25" customHeight="1">
      <c r="A100" s="131" t="s">
        <v>83</v>
      </c>
      <c r="B100" s="69"/>
      <c r="C100" s="132"/>
      <c r="D100" s="132"/>
      <c r="E100" s="133" t="s">
        <v>97</v>
      </c>
      <c r="F100" s="133"/>
      <c r="G100" s="133"/>
      <c r="H100" s="133"/>
      <c r="I100" s="133"/>
      <c r="J100" s="132"/>
      <c r="K100" s="133" t="s">
        <v>98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'Havl.Brod-dopr.pav. - IC6...'!J32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86</v>
      </c>
      <c r="AR100" s="71"/>
      <c r="AS100" s="136">
        <v>0</v>
      </c>
      <c r="AT100" s="137">
        <f>ROUND(SUM(AV100:AW100),2)</f>
        <v>0</v>
      </c>
      <c r="AU100" s="138">
        <f>'Havl.Brod-dopr.pav. - IC6...'!P131</f>
        <v>0</v>
      </c>
      <c r="AV100" s="137">
        <f>'Havl.Brod-dopr.pav. - IC6...'!J35</f>
        <v>0</v>
      </c>
      <c r="AW100" s="137">
        <f>'Havl.Brod-dopr.pav. - IC6...'!J36</f>
        <v>0</v>
      </c>
      <c r="AX100" s="137">
        <f>'Havl.Brod-dopr.pav. - IC6...'!J37</f>
        <v>0</v>
      </c>
      <c r="AY100" s="137">
        <f>'Havl.Brod-dopr.pav. - IC6...'!J38</f>
        <v>0</v>
      </c>
      <c r="AZ100" s="137">
        <f>'Havl.Brod-dopr.pav. - IC6...'!F35</f>
        <v>0</v>
      </c>
      <c r="BA100" s="137">
        <f>'Havl.Brod-dopr.pav. - IC6...'!F36</f>
        <v>0</v>
      </c>
      <c r="BB100" s="137">
        <f>'Havl.Brod-dopr.pav. - IC6...'!F37</f>
        <v>0</v>
      </c>
      <c r="BC100" s="137">
        <f>'Havl.Brod-dopr.pav. - IC6...'!F38</f>
        <v>0</v>
      </c>
      <c r="BD100" s="139">
        <f>'Havl.Brod-dopr.pav. - IC6...'!F39</f>
        <v>0</v>
      </c>
      <c r="BE100" s="4"/>
      <c r="BT100" s="140" t="s">
        <v>82</v>
      </c>
      <c r="BV100" s="140" t="s">
        <v>75</v>
      </c>
      <c r="BW100" s="140" t="s">
        <v>99</v>
      </c>
      <c r="BX100" s="140" t="s">
        <v>81</v>
      </c>
      <c r="CL100" s="140" t="s">
        <v>1</v>
      </c>
    </row>
    <row r="101" s="4" customFormat="1" ht="23.25" customHeight="1">
      <c r="A101" s="131" t="s">
        <v>83</v>
      </c>
      <c r="B101" s="69"/>
      <c r="C101" s="132"/>
      <c r="D101" s="132"/>
      <c r="E101" s="133" t="s">
        <v>100</v>
      </c>
      <c r="F101" s="133"/>
      <c r="G101" s="133"/>
      <c r="H101" s="133"/>
      <c r="I101" s="133"/>
      <c r="J101" s="132"/>
      <c r="K101" s="133" t="s">
        <v>101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'Havl.Brod-III.záloha - IC...'!J32</f>
        <v>0</v>
      </c>
      <c r="AH101" s="132"/>
      <c r="AI101" s="132"/>
      <c r="AJ101" s="132"/>
      <c r="AK101" s="132"/>
      <c r="AL101" s="132"/>
      <c r="AM101" s="132"/>
      <c r="AN101" s="134">
        <f>SUM(AG101,AT101)</f>
        <v>0</v>
      </c>
      <c r="AO101" s="132"/>
      <c r="AP101" s="132"/>
      <c r="AQ101" s="135" t="s">
        <v>86</v>
      </c>
      <c r="AR101" s="71"/>
      <c r="AS101" s="136">
        <v>0</v>
      </c>
      <c r="AT101" s="137">
        <f>ROUND(SUM(AV101:AW101),2)</f>
        <v>0</v>
      </c>
      <c r="AU101" s="138">
        <f>'Havl.Brod-III.záloha - IC...'!P131</f>
        <v>0</v>
      </c>
      <c r="AV101" s="137">
        <f>'Havl.Brod-III.záloha - IC...'!J35</f>
        <v>0</v>
      </c>
      <c r="AW101" s="137">
        <f>'Havl.Brod-III.záloha - IC...'!J36</f>
        <v>0</v>
      </c>
      <c r="AX101" s="137">
        <f>'Havl.Brod-III.záloha - IC...'!J37</f>
        <v>0</v>
      </c>
      <c r="AY101" s="137">
        <f>'Havl.Brod-III.záloha - IC...'!J38</f>
        <v>0</v>
      </c>
      <c r="AZ101" s="137">
        <f>'Havl.Brod-III.záloha - IC...'!F35</f>
        <v>0</v>
      </c>
      <c r="BA101" s="137">
        <f>'Havl.Brod-III.záloha - IC...'!F36</f>
        <v>0</v>
      </c>
      <c r="BB101" s="137">
        <f>'Havl.Brod-III.záloha - IC...'!F37</f>
        <v>0</v>
      </c>
      <c r="BC101" s="137">
        <f>'Havl.Brod-III.záloha - IC...'!F38</f>
        <v>0</v>
      </c>
      <c r="BD101" s="139">
        <f>'Havl.Brod-III.záloha - IC...'!F39</f>
        <v>0</v>
      </c>
      <c r="BE101" s="4"/>
      <c r="BT101" s="140" t="s">
        <v>82</v>
      </c>
      <c r="BV101" s="140" t="s">
        <v>75</v>
      </c>
      <c r="BW101" s="140" t="s">
        <v>102</v>
      </c>
      <c r="BX101" s="140" t="s">
        <v>81</v>
      </c>
      <c r="CL101" s="140" t="s">
        <v>1</v>
      </c>
    </row>
    <row r="102" s="4" customFormat="1" ht="35.25" customHeight="1">
      <c r="A102" s="131" t="s">
        <v>83</v>
      </c>
      <c r="B102" s="69"/>
      <c r="C102" s="132"/>
      <c r="D102" s="132"/>
      <c r="E102" s="133" t="s">
        <v>103</v>
      </c>
      <c r="F102" s="133"/>
      <c r="G102" s="133"/>
      <c r="H102" s="133"/>
      <c r="I102" s="133"/>
      <c r="J102" s="132"/>
      <c r="K102" s="133" t="s">
        <v>104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'Komořany u Vyškova - IC60...'!J32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86</v>
      </c>
      <c r="AR102" s="71"/>
      <c r="AS102" s="136">
        <v>0</v>
      </c>
      <c r="AT102" s="137">
        <f>ROUND(SUM(AV102:AW102),2)</f>
        <v>0</v>
      </c>
      <c r="AU102" s="138">
        <f>'Komořany u Vyškova - IC60...'!P131</f>
        <v>0</v>
      </c>
      <c r="AV102" s="137">
        <f>'Komořany u Vyškova - IC60...'!J35</f>
        <v>0</v>
      </c>
      <c r="AW102" s="137">
        <f>'Komořany u Vyškova - IC60...'!J36</f>
        <v>0</v>
      </c>
      <c r="AX102" s="137">
        <f>'Komořany u Vyškova - IC60...'!J37</f>
        <v>0</v>
      </c>
      <c r="AY102" s="137">
        <f>'Komořany u Vyškova - IC60...'!J38</f>
        <v>0</v>
      </c>
      <c r="AZ102" s="137">
        <f>'Komořany u Vyškova - IC60...'!F35</f>
        <v>0</v>
      </c>
      <c r="BA102" s="137">
        <f>'Komořany u Vyškova - IC60...'!F36</f>
        <v>0</v>
      </c>
      <c r="BB102" s="137">
        <f>'Komořany u Vyškova - IC60...'!F37</f>
        <v>0</v>
      </c>
      <c r="BC102" s="137">
        <f>'Komořany u Vyškova - IC60...'!F38</f>
        <v>0</v>
      </c>
      <c r="BD102" s="139">
        <f>'Komořany u Vyškova - IC60...'!F39</f>
        <v>0</v>
      </c>
      <c r="BE102" s="4"/>
      <c r="BT102" s="140" t="s">
        <v>82</v>
      </c>
      <c r="BV102" s="140" t="s">
        <v>75</v>
      </c>
      <c r="BW102" s="140" t="s">
        <v>105</v>
      </c>
      <c r="BX102" s="140" t="s">
        <v>81</v>
      </c>
      <c r="CL102" s="140" t="s">
        <v>1</v>
      </c>
    </row>
    <row r="103" s="4" customFormat="1" ht="35.25" customHeight="1">
      <c r="A103" s="131" t="s">
        <v>83</v>
      </c>
      <c r="B103" s="69"/>
      <c r="C103" s="132"/>
      <c r="D103" s="132"/>
      <c r="E103" s="133" t="s">
        <v>106</v>
      </c>
      <c r="F103" s="133"/>
      <c r="G103" s="133"/>
      <c r="H103" s="133"/>
      <c r="I103" s="133"/>
      <c r="J103" s="132"/>
      <c r="K103" s="133" t="s">
        <v>107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'Kyjov-soc.zař.DTD - IC600...'!J32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86</v>
      </c>
      <c r="AR103" s="71"/>
      <c r="AS103" s="136">
        <v>0</v>
      </c>
      <c r="AT103" s="137">
        <f>ROUND(SUM(AV103:AW103),2)</f>
        <v>0</v>
      </c>
      <c r="AU103" s="138">
        <f>'Kyjov-soc.zař.DTD - IC600...'!P131</f>
        <v>0</v>
      </c>
      <c r="AV103" s="137">
        <f>'Kyjov-soc.zař.DTD - IC600...'!J35</f>
        <v>0</v>
      </c>
      <c r="AW103" s="137">
        <f>'Kyjov-soc.zař.DTD - IC600...'!J36</f>
        <v>0</v>
      </c>
      <c r="AX103" s="137">
        <f>'Kyjov-soc.zař.DTD - IC600...'!J37</f>
        <v>0</v>
      </c>
      <c r="AY103" s="137">
        <f>'Kyjov-soc.zař.DTD - IC600...'!J38</f>
        <v>0</v>
      </c>
      <c r="AZ103" s="137">
        <f>'Kyjov-soc.zař.DTD - IC600...'!F35</f>
        <v>0</v>
      </c>
      <c r="BA103" s="137">
        <f>'Kyjov-soc.zař.DTD - IC600...'!F36</f>
        <v>0</v>
      </c>
      <c r="BB103" s="137">
        <f>'Kyjov-soc.zař.DTD - IC600...'!F37</f>
        <v>0</v>
      </c>
      <c r="BC103" s="137">
        <f>'Kyjov-soc.zař.DTD - IC600...'!F38</f>
        <v>0</v>
      </c>
      <c r="BD103" s="139">
        <f>'Kyjov-soc.zař.DTD - IC600...'!F39</f>
        <v>0</v>
      </c>
      <c r="BE103" s="4"/>
      <c r="BT103" s="140" t="s">
        <v>82</v>
      </c>
      <c r="BV103" s="140" t="s">
        <v>75</v>
      </c>
      <c r="BW103" s="140" t="s">
        <v>108</v>
      </c>
      <c r="BX103" s="140" t="s">
        <v>81</v>
      </c>
      <c r="CL103" s="140" t="s">
        <v>1</v>
      </c>
    </row>
    <row r="104" s="4" customFormat="1" ht="23.25" customHeight="1">
      <c r="A104" s="131" t="s">
        <v>83</v>
      </c>
      <c r="B104" s="69"/>
      <c r="C104" s="132"/>
      <c r="D104" s="132"/>
      <c r="E104" s="133" t="s">
        <v>109</v>
      </c>
      <c r="F104" s="133"/>
      <c r="G104" s="133"/>
      <c r="H104" s="133"/>
      <c r="I104" s="133"/>
      <c r="J104" s="132"/>
      <c r="K104" s="133" t="s">
        <v>110</v>
      </c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4">
        <f>'Miroslav VB - IC600038443...'!J32</f>
        <v>0</v>
      </c>
      <c r="AH104" s="132"/>
      <c r="AI104" s="132"/>
      <c r="AJ104" s="132"/>
      <c r="AK104" s="132"/>
      <c r="AL104" s="132"/>
      <c r="AM104" s="132"/>
      <c r="AN104" s="134">
        <f>SUM(AG104,AT104)</f>
        <v>0</v>
      </c>
      <c r="AO104" s="132"/>
      <c r="AP104" s="132"/>
      <c r="AQ104" s="135" t="s">
        <v>86</v>
      </c>
      <c r="AR104" s="71"/>
      <c r="AS104" s="136">
        <v>0</v>
      </c>
      <c r="AT104" s="137">
        <f>ROUND(SUM(AV104:AW104),2)</f>
        <v>0</v>
      </c>
      <c r="AU104" s="138">
        <f>'Miroslav VB - IC600038443...'!P131</f>
        <v>0</v>
      </c>
      <c r="AV104" s="137">
        <f>'Miroslav VB - IC600038443...'!J35</f>
        <v>0</v>
      </c>
      <c r="AW104" s="137">
        <f>'Miroslav VB - IC600038443...'!J36</f>
        <v>0</v>
      </c>
      <c r="AX104" s="137">
        <f>'Miroslav VB - IC600038443...'!J37</f>
        <v>0</v>
      </c>
      <c r="AY104" s="137">
        <f>'Miroslav VB - IC600038443...'!J38</f>
        <v>0</v>
      </c>
      <c r="AZ104" s="137">
        <f>'Miroslav VB - IC600038443...'!F35</f>
        <v>0</v>
      </c>
      <c r="BA104" s="137">
        <f>'Miroslav VB - IC600038443...'!F36</f>
        <v>0</v>
      </c>
      <c r="BB104" s="137">
        <f>'Miroslav VB - IC600038443...'!F37</f>
        <v>0</v>
      </c>
      <c r="BC104" s="137">
        <f>'Miroslav VB - IC600038443...'!F38</f>
        <v>0</v>
      </c>
      <c r="BD104" s="139">
        <f>'Miroslav VB - IC600038443...'!F39</f>
        <v>0</v>
      </c>
      <c r="BE104" s="4"/>
      <c r="BT104" s="140" t="s">
        <v>82</v>
      </c>
      <c r="BV104" s="140" t="s">
        <v>75</v>
      </c>
      <c r="BW104" s="140" t="s">
        <v>111</v>
      </c>
      <c r="BX104" s="140" t="s">
        <v>81</v>
      </c>
      <c r="CL104" s="140" t="s">
        <v>1</v>
      </c>
    </row>
    <row r="105" s="4" customFormat="1" ht="23.25" customHeight="1">
      <c r="A105" s="131" t="s">
        <v>83</v>
      </c>
      <c r="B105" s="69"/>
      <c r="C105" s="132"/>
      <c r="D105" s="132"/>
      <c r="E105" s="133" t="s">
        <v>112</v>
      </c>
      <c r="F105" s="133"/>
      <c r="G105" s="133"/>
      <c r="H105" s="133"/>
      <c r="I105" s="133"/>
      <c r="J105" s="132"/>
      <c r="K105" s="133" t="s">
        <v>113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'Modřice NS - IC6000318608...'!J32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86</v>
      </c>
      <c r="AR105" s="71"/>
      <c r="AS105" s="136">
        <v>0</v>
      </c>
      <c r="AT105" s="137">
        <f>ROUND(SUM(AV105:AW105),2)</f>
        <v>0</v>
      </c>
      <c r="AU105" s="138">
        <f>'Modřice NS - IC6000318608...'!P131</f>
        <v>0</v>
      </c>
      <c r="AV105" s="137">
        <f>'Modřice NS - IC6000318608...'!J35</f>
        <v>0</v>
      </c>
      <c r="AW105" s="137">
        <f>'Modřice NS - IC6000318608...'!J36</f>
        <v>0</v>
      </c>
      <c r="AX105" s="137">
        <f>'Modřice NS - IC6000318608...'!J37</f>
        <v>0</v>
      </c>
      <c r="AY105" s="137">
        <f>'Modřice NS - IC6000318608...'!J38</f>
        <v>0</v>
      </c>
      <c r="AZ105" s="137">
        <f>'Modřice NS - IC6000318608...'!F35</f>
        <v>0</v>
      </c>
      <c r="BA105" s="137">
        <f>'Modřice NS - IC6000318608...'!F36</f>
        <v>0</v>
      </c>
      <c r="BB105" s="137">
        <f>'Modřice NS - IC6000318608...'!F37</f>
        <v>0</v>
      </c>
      <c r="BC105" s="137">
        <f>'Modřice NS - IC6000318608...'!F38</f>
        <v>0</v>
      </c>
      <c r="BD105" s="139">
        <f>'Modřice NS - IC6000318608...'!F39</f>
        <v>0</v>
      </c>
      <c r="BE105" s="4"/>
      <c r="BT105" s="140" t="s">
        <v>82</v>
      </c>
      <c r="BV105" s="140" t="s">
        <v>75</v>
      </c>
      <c r="BW105" s="140" t="s">
        <v>114</v>
      </c>
      <c r="BX105" s="140" t="s">
        <v>81</v>
      </c>
      <c r="CL105" s="140" t="s">
        <v>1</v>
      </c>
    </row>
    <row r="106" s="4" customFormat="1" ht="23.25" customHeight="1">
      <c r="A106" s="131" t="s">
        <v>83</v>
      </c>
      <c r="B106" s="69"/>
      <c r="C106" s="132"/>
      <c r="D106" s="132"/>
      <c r="E106" s="133" t="s">
        <v>115</v>
      </c>
      <c r="F106" s="133"/>
      <c r="G106" s="133"/>
      <c r="H106" s="133"/>
      <c r="I106" s="133"/>
      <c r="J106" s="132"/>
      <c r="K106" s="133" t="s">
        <v>116</v>
      </c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4">
        <f>'Modřice OTV - IC600031860...'!J32</f>
        <v>0</v>
      </c>
      <c r="AH106" s="132"/>
      <c r="AI106" s="132"/>
      <c r="AJ106" s="132"/>
      <c r="AK106" s="132"/>
      <c r="AL106" s="132"/>
      <c r="AM106" s="132"/>
      <c r="AN106" s="134">
        <f>SUM(AG106,AT106)</f>
        <v>0</v>
      </c>
      <c r="AO106" s="132"/>
      <c r="AP106" s="132"/>
      <c r="AQ106" s="135" t="s">
        <v>86</v>
      </c>
      <c r="AR106" s="71"/>
      <c r="AS106" s="136">
        <v>0</v>
      </c>
      <c r="AT106" s="137">
        <f>ROUND(SUM(AV106:AW106),2)</f>
        <v>0</v>
      </c>
      <c r="AU106" s="138">
        <f>'Modřice OTV - IC600031860...'!P131</f>
        <v>0</v>
      </c>
      <c r="AV106" s="137">
        <f>'Modřice OTV - IC600031860...'!J35</f>
        <v>0</v>
      </c>
      <c r="AW106" s="137">
        <f>'Modřice OTV - IC600031860...'!J36</f>
        <v>0</v>
      </c>
      <c r="AX106" s="137">
        <f>'Modřice OTV - IC600031860...'!J37</f>
        <v>0</v>
      </c>
      <c r="AY106" s="137">
        <f>'Modřice OTV - IC600031860...'!J38</f>
        <v>0</v>
      </c>
      <c r="AZ106" s="137">
        <f>'Modřice OTV - IC600031860...'!F35</f>
        <v>0</v>
      </c>
      <c r="BA106" s="137">
        <f>'Modřice OTV - IC600031860...'!F36</f>
        <v>0</v>
      </c>
      <c r="BB106" s="137">
        <f>'Modřice OTV - IC600031860...'!F37</f>
        <v>0</v>
      </c>
      <c r="BC106" s="137">
        <f>'Modřice OTV - IC600031860...'!F38</f>
        <v>0</v>
      </c>
      <c r="BD106" s="139">
        <f>'Modřice OTV - IC600031860...'!F39</f>
        <v>0</v>
      </c>
      <c r="BE106" s="4"/>
      <c r="BT106" s="140" t="s">
        <v>82</v>
      </c>
      <c r="BV106" s="140" t="s">
        <v>75</v>
      </c>
      <c r="BW106" s="140" t="s">
        <v>117</v>
      </c>
      <c r="BX106" s="140" t="s">
        <v>81</v>
      </c>
      <c r="CL106" s="140" t="s">
        <v>1</v>
      </c>
    </row>
    <row r="107" s="4" customFormat="1" ht="35.25" customHeight="1">
      <c r="A107" s="131" t="s">
        <v>83</v>
      </c>
      <c r="B107" s="69"/>
      <c r="C107" s="132"/>
      <c r="D107" s="132"/>
      <c r="E107" s="133" t="s">
        <v>118</v>
      </c>
      <c r="F107" s="133"/>
      <c r="G107" s="133"/>
      <c r="H107" s="133"/>
      <c r="I107" s="133"/>
      <c r="J107" s="132"/>
      <c r="K107" s="133" t="s">
        <v>119</v>
      </c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4">
        <f>'Modřice ovl.bud. EU - IC5...'!J32</f>
        <v>0</v>
      </c>
      <c r="AH107" s="132"/>
      <c r="AI107" s="132"/>
      <c r="AJ107" s="132"/>
      <c r="AK107" s="132"/>
      <c r="AL107" s="132"/>
      <c r="AM107" s="132"/>
      <c r="AN107" s="134">
        <f>SUM(AG107,AT107)</f>
        <v>0</v>
      </c>
      <c r="AO107" s="132"/>
      <c r="AP107" s="132"/>
      <c r="AQ107" s="135" t="s">
        <v>86</v>
      </c>
      <c r="AR107" s="71"/>
      <c r="AS107" s="136">
        <v>0</v>
      </c>
      <c r="AT107" s="137">
        <f>ROUND(SUM(AV107:AW107),2)</f>
        <v>0</v>
      </c>
      <c r="AU107" s="138">
        <f>'Modřice ovl.bud. EU - IC5...'!P131</f>
        <v>0</v>
      </c>
      <c r="AV107" s="137">
        <f>'Modřice ovl.bud. EU - IC5...'!J35</f>
        <v>0</v>
      </c>
      <c r="AW107" s="137">
        <f>'Modřice ovl.bud. EU - IC5...'!J36</f>
        <v>0</v>
      </c>
      <c r="AX107" s="137">
        <f>'Modřice ovl.bud. EU - IC5...'!J37</f>
        <v>0</v>
      </c>
      <c r="AY107" s="137">
        <f>'Modřice ovl.bud. EU - IC5...'!J38</f>
        <v>0</v>
      </c>
      <c r="AZ107" s="137">
        <f>'Modřice ovl.bud. EU - IC5...'!F35</f>
        <v>0</v>
      </c>
      <c r="BA107" s="137">
        <f>'Modřice ovl.bud. EU - IC5...'!F36</f>
        <v>0</v>
      </c>
      <c r="BB107" s="137">
        <f>'Modřice ovl.bud. EU - IC5...'!F37</f>
        <v>0</v>
      </c>
      <c r="BC107" s="137">
        <f>'Modřice ovl.bud. EU - IC5...'!F38</f>
        <v>0</v>
      </c>
      <c r="BD107" s="139">
        <f>'Modřice ovl.bud. EU - IC5...'!F39</f>
        <v>0</v>
      </c>
      <c r="BE107" s="4"/>
      <c r="BT107" s="140" t="s">
        <v>82</v>
      </c>
      <c r="BV107" s="140" t="s">
        <v>75</v>
      </c>
      <c r="BW107" s="140" t="s">
        <v>120</v>
      </c>
      <c r="BX107" s="140" t="s">
        <v>81</v>
      </c>
      <c r="CL107" s="140" t="s">
        <v>1</v>
      </c>
    </row>
    <row r="108" s="4" customFormat="1" ht="23.25" customHeight="1">
      <c r="A108" s="131" t="s">
        <v>83</v>
      </c>
      <c r="B108" s="69"/>
      <c r="C108" s="132"/>
      <c r="D108" s="132"/>
      <c r="E108" s="133" t="s">
        <v>121</v>
      </c>
      <c r="F108" s="133"/>
      <c r="G108" s="133"/>
      <c r="H108" s="133"/>
      <c r="I108" s="133"/>
      <c r="J108" s="132"/>
      <c r="K108" s="133" t="s">
        <v>122</v>
      </c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4">
        <f>'Okrouhlice RZZ - IC600032...'!J32</f>
        <v>0</v>
      </c>
      <c r="AH108" s="132"/>
      <c r="AI108" s="132"/>
      <c r="AJ108" s="132"/>
      <c r="AK108" s="132"/>
      <c r="AL108" s="132"/>
      <c r="AM108" s="132"/>
      <c r="AN108" s="134">
        <f>SUM(AG108,AT108)</f>
        <v>0</v>
      </c>
      <c r="AO108" s="132"/>
      <c r="AP108" s="132"/>
      <c r="AQ108" s="135" t="s">
        <v>86</v>
      </c>
      <c r="AR108" s="71"/>
      <c r="AS108" s="136">
        <v>0</v>
      </c>
      <c r="AT108" s="137">
        <f>ROUND(SUM(AV108:AW108),2)</f>
        <v>0</v>
      </c>
      <c r="AU108" s="138">
        <f>'Okrouhlice RZZ - IC600032...'!P131</f>
        <v>0</v>
      </c>
      <c r="AV108" s="137">
        <f>'Okrouhlice RZZ - IC600032...'!J35</f>
        <v>0</v>
      </c>
      <c r="AW108" s="137">
        <f>'Okrouhlice RZZ - IC600032...'!J36</f>
        <v>0</v>
      </c>
      <c r="AX108" s="137">
        <f>'Okrouhlice RZZ - IC600032...'!J37</f>
        <v>0</v>
      </c>
      <c r="AY108" s="137">
        <f>'Okrouhlice RZZ - IC600032...'!J38</f>
        <v>0</v>
      </c>
      <c r="AZ108" s="137">
        <f>'Okrouhlice RZZ - IC600032...'!F35</f>
        <v>0</v>
      </c>
      <c r="BA108" s="137">
        <f>'Okrouhlice RZZ - IC600032...'!F36</f>
        <v>0</v>
      </c>
      <c r="BB108" s="137">
        <f>'Okrouhlice RZZ - IC600032...'!F37</f>
        <v>0</v>
      </c>
      <c r="BC108" s="137">
        <f>'Okrouhlice RZZ - IC600032...'!F38</f>
        <v>0</v>
      </c>
      <c r="BD108" s="139">
        <f>'Okrouhlice RZZ - IC600032...'!F39</f>
        <v>0</v>
      </c>
      <c r="BE108" s="4"/>
      <c r="BT108" s="140" t="s">
        <v>82</v>
      </c>
      <c r="BV108" s="140" t="s">
        <v>75</v>
      </c>
      <c r="BW108" s="140" t="s">
        <v>123</v>
      </c>
      <c r="BX108" s="140" t="s">
        <v>81</v>
      </c>
      <c r="CL108" s="140" t="s">
        <v>1</v>
      </c>
    </row>
    <row r="109" s="4" customFormat="1" ht="35.25" customHeight="1">
      <c r="A109" s="131" t="s">
        <v>83</v>
      </c>
      <c r="B109" s="69"/>
      <c r="C109" s="132"/>
      <c r="D109" s="132"/>
      <c r="E109" s="133" t="s">
        <v>124</v>
      </c>
      <c r="F109" s="133"/>
      <c r="G109" s="133"/>
      <c r="H109" s="133"/>
      <c r="I109" s="133"/>
      <c r="J109" s="132"/>
      <c r="K109" s="133" t="s">
        <v>125</v>
      </c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4">
        <f>'Sázava u Žďáru VB - IC600...'!J32</f>
        <v>0</v>
      </c>
      <c r="AH109" s="132"/>
      <c r="AI109" s="132"/>
      <c r="AJ109" s="132"/>
      <c r="AK109" s="132"/>
      <c r="AL109" s="132"/>
      <c r="AM109" s="132"/>
      <c r="AN109" s="134">
        <f>SUM(AG109,AT109)</f>
        <v>0</v>
      </c>
      <c r="AO109" s="132"/>
      <c r="AP109" s="132"/>
      <c r="AQ109" s="135" t="s">
        <v>86</v>
      </c>
      <c r="AR109" s="71"/>
      <c r="AS109" s="136">
        <v>0</v>
      </c>
      <c r="AT109" s="137">
        <f>ROUND(SUM(AV109:AW109),2)</f>
        <v>0</v>
      </c>
      <c r="AU109" s="138">
        <f>'Sázava u Žďáru VB - IC600...'!P131</f>
        <v>0</v>
      </c>
      <c r="AV109" s="137">
        <f>'Sázava u Žďáru VB - IC600...'!J35</f>
        <v>0</v>
      </c>
      <c r="AW109" s="137">
        <f>'Sázava u Žďáru VB - IC600...'!J36</f>
        <v>0</v>
      </c>
      <c r="AX109" s="137">
        <f>'Sázava u Žďáru VB - IC600...'!J37</f>
        <v>0</v>
      </c>
      <c r="AY109" s="137">
        <f>'Sázava u Žďáru VB - IC600...'!J38</f>
        <v>0</v>
      </c>
      <c r="AZ109" s="137">
        <f>'Sázava u Žďáru VB - IC600...'!F35</f>
        <v>0</v>
      </c>
      <c r="BA109" s="137">
        <f>'Sázava u Žďáru VB - IC600...'!F36</f>
        <v>0</v>
      </c>
      <c r="BB109" s="137">
        <f>'Sázava u Žďáru VB - IC600...'!F37</f>
        <v>0</v>
      </c>
      <c r="BC109" s="137">
        <f>'Sázava u Žďáru VB - IC600...'!F38</f>
        <v>0</v>
      </c>
      <c r="BD109" s="139">
        <f>'Sázava u Žďáru VB - IC600...'!F39</f>
        <v>0</v>
      </c>
      <c r="BE109" s="4"/>
      <c r="BT109" s="140" t="s">
        <v>82</v>
      </c>
      <c r="BV109" s="140" t="s">
        <v>75</v>
      </c>
      <c r="BW109" s="140" t="s">
        <v>126</v>
      </c>
      <c r="BX109" s="140" t="s">
        <v>81</v>
      </c>
      <c r="CL109" s="140" t="s">
        <v>1</v>
      </c>
    </row>
    <row r="110" s="4" customFormat="1" ht="35.25" customHeight="1">
      <c r="A110" s="131" t="s">
        <v>83</v>
      </c>
      <c r="B110" s="69"/>
      <c r="C110" s="132"/>
      <c r="D110" s="132"/>
      <c r="E110" s="133" t="s">
        <v>127</v>
      </c>
      <c r="F110" s="133"/>
      <c r="G110" s="133"/>
      <c r="H110" s="133"/>
      <c r="I110" s="133"/>
      <c r="J110" s="132"/>
      <c r="K110" s="133" t="s">
        <v>128</v>
      </c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4">
        <f>'Veselí n.M. DOE - IC60003...'!J32</f>
        <v>0</v>
      </c>
      <c r="AH110" s="132"/>
      <c r="AI110" s="132"/>
      <c r="AJ110" s="132"/>
      <c r="AK110" s="132"/>
      <c r="AL110" s="132"/>
      <c r="AM110" s="132"/>
      <c r="AN110" s="134">
        <f>SUM(AG110,AT110)</f>
        <v>0</v>
      </c>
      <c r="AO110" s="132"/>
      <c r="AP110" s="132"/>
      <c r="AQ110" s="135" t="s">
        <v>86</v>
      </c>
      <c r="AR110" s="71"/>
      <c r="AS110" s="136">
        <v>0</v>
      </c>
      <c r="AT110" s="137">
        <f>ROUND(SUM(AV110:AW110),2)</f>
        <v>0</v>
      </c>
      <c r="AU110" s="138">
        <f>'Veselí n.M. DOE - IC60003...'!P131</f>
        <v>0</v>
      </c>
      <c r="AV110" s="137">
        <f>'Veselí n.M. DOE - IC60003...'!J35</f>
        <v>0</v>
      </c>
      <c r="AW110" s="137">
        <f>'Veselí n.M. DOE - IC60003...'!J36</f>
        <v>0</v>
      </c>
      <c r="AX110" s="137">
        <f>'Veselí n.M. DOE - IC60003...'!J37</f>
        <v>0</v>
      </c>
      <c r="AY110" s="137">
        <f>'Veselí n.M. DOE - IC60003...'!J38</f>
        <v>0</v>
      </c>
      <c r="AZ110" s="137">
        <f>'Veselí n.M. DOE - IC60003...'!F35</f>
        <v>0</v>
      </c>
      <c r="BA110" s="137">
        <f>'Veselí n.M. DOE - IC60003...'!F36</f>
        <v>0</v>
      </c>
      <c r="BB110" s="137">
        <f>'Veselí n.M. DOE - IC60003...'!F37</f>
        <v>0</v>
      </c>
      <c r="BC110" s="137">
        <f>'Veselí n.M. DOE - IC60003...'!F38</f>
        <v>0</v>
      </c>
      <c r="BD110" s="139">
        <f>'Veselí n.M. DOE - IC60003...'!F39</f>
        <v>0</v>
      </c>
      <c r="BE110" s="4"/>
      <c r="BT110" s="140" t="s">
        <v>82</v>
      </c>
      <c r="BV110" s="140" t="s">
        <v>75</v>
      </c>
      <c r="BW110" s="140" t="s">
        <v>129</v>
      </c>
      <c r="BX110" s="140" t="s">
        <v>81</v>
      </c>
      <c r="CL110" s="140" t="s">
        <v>1</v>
      </c>
    </row>
    <row r="111" s="4" customFormat="1" ht="35.25" customHeight="1">
      <c r="A111" s="131" t="s">
        <v>83</v>
      </c>
      <c r="B111" s="69"/>
      <c r="C111" s="132"/>
      <c r="D111" s="132"/>
      <c r="E111" s="133" t="s">
        <v>130</v>
      </c>
      <c r="F111" s="133"/>
      <c r="G111" s="133"/>
      <c r="H111" s="133"/>
      <c r="I111" s="133"/>
      <c r="J111" s="132"/>
      <c r="K111" s="133" t="s">
        <v>131</v>
      </c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4">
        <f>'Vyškov-admin.b.SSZT - IC6...'!J32</f>
        <v>0</v>
      </c>
      <c r="AH111" s="132"/>
      <c r="AI111" s="132"/>
      <c r="AJ111" s="132"/>
      <c r="AK111" s="132"/>
      <c r="AL111" s="132"/>
      <c r="AM111" s="132"/>
      <c r="AN111" s="134">
        <f>SUM(AG111,AT111)</f>
        <v>0</v>
      </c>
      <c r="AO111" s="132"/>
      <c r="AP111" s="132"/>
      <c r="AQ111" s="135" t="s">
        <v>86</v>
      </c>
      <c r="AR111" s="71"/>
      <c r="AS111" s="136">
        <v>0</v>
      </c>
      <c r="AT111" s="137">
        <f>ROUND(SUM(AV111:AW111),2)</f>
        <v>0</v>
      </c>
      <c r="AU111" s="138">
        <f>'Vyškov-admin.b.SSZT - IC6...'!P131</f>
        <v>0</v>
      </c>
      <c r="AV111" s="137">
        <f>'Vyškov-admin.b.SSZT - IC6...'!J35</f>
        <v>0</v>
      </c>
      <c r="AW111" s="137">
        <f>'Vyškov-admin.b.SSZT - IC6...'!J36</f>
        <v>0</v>
      </c>
      <c r="AX111" s="137">
        <f>'Vyškov-admin.b.SSZT - IC6...'!J37</f>
        <v>0</v>
      </c>
      <c r="AY111" s="137">
        <f>'Vyškov-admin.b.SSZT - IC6...'!J38</f>
        <v>0</v>
      </c>
      <c r="AZ111" s="137">
        <f>'Vyškov-admin.b.SSZT - IC6...'!F35</f>
        <v>0</v>
      </c>
      <c r="BA111" s="137">
        <f>'Vyškov-admin.b.SSZT - IC6...'!F36</f>
        <v>0</v>
      </c>
      <c r="BB111" s="137">
        <f>'Vyškov-admin.b.SSZT - IC6...'!F37</f>
        <v>0</v>
      </c>
      <c r="BC111" s="137">
        <f>'Vyškov-admin.b.SSZT - IC6...'!F38</f>
        <v>0</v>
      </c>
      <c r="BD111" s="139">
        <f>'Vyškov-admin.b.SSZT - IC6...'!F39</f>
        <v>0</v>
      </c>
      <c r="BE111" s="4"/>
      <c r="BT111" s="140" t="s">
        <v>82</v>
      </c>
      <c r="BV111" s="140" t="s">
        <v>75</v>
      </c>
      <c r="BW111" s="140" t="s">
        <v>132</v>
      </c>
      <c r="BX111" s="140" t="s">
        <v>81</v>
      </c>
      <c r="CL111" s="140" t="s">
        <v>1</v>
      </c>
    </row>
    <row r="112" s="4" customFormat="1" ht="35.25" customHeight="1">
      <c r="A112" s="131" t="s">
        <v>83</v>
      </c>
      <c r="B112" s="69"/>
      <c r="C112" s="132"/>
      <c r="D112" s="132"/>
      <c r="E112" s="133" t="s">
        <v>133</v>
      </c>
      <c r="F112" s="133"/>
      <c r="G112" s="133"/>
      <c r="H112" s="133"/>
      <c r="I112" s="133"/>
      <c r="J112" s="132"/>
      <c r="K112" s="133" t="s">
        <v>134</v>
      </c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4">
        <f>'Vyškov-soc.zař.SEE - IC60...'!J32</f>
        <v>0</v>
      </c>
      <c r="AH112" s="132"/>
      <c r="AI112" s="132"/>
      <c r="AJ112" s="132"/>
      <c r="AK112" s="132"/>
      <c r="AL112" s="132"/>
      <c r="AM112" s="132"/>
      <c r="AN112" s="134">
        <f>SUM(AG112,AT112)</f>
        <v>0</v>
      </c>
      <c r="AO112" s="132"/>
      <c r="AP112" s="132"/>
      <c r="AQ112" s="135" t="s">
        <v>86</v>
      </c>
      <c r="AR112" s="71"/>
      <c r="AS112" s="136">
        <v>0</v>
      </c>
      <c r="AT112" s="137">
        <f>ROUND(SUM(AV112:AW112),2)</f>
        <v>0</v>
      </c>
      <c r="AU112" s="138">
        <f>'Vyškov-soc.zař.SEE - IC60...'!P131</f>
        <v>0</v>
      </c>
      <c r="AV112" s="137">
        <f>'Vyškov-soc.zař.SEE - IC60...'!J35</f>
        <v>0</v>
      </c>
      <c r="AW112" s="137">
        <f>'Vyškov-soc.zař.SEE - IC60...'!J36</f>
        <v>0</v>
      </c>
      <c r="AX112" s="137">
        <f>'Vyškov-soc.zař.SEE - IC60...'!J37</f>
        <v>0</v>
      </c>
      <c r="AY112" s="137">
        <f>'Vyškov-soc.zař.SEE - IC60...'!J38</f>
        <v>0</v>
      </c>
      <c r="AZ112" s="137">
        <f>'Vyškov-soc.zař.SEE - IC60...'!F35</f>
        <v>0</v>
      </c>
      <c r="BA112" s="137">
        <f>'Vyškov-soc.zař.SEE - IC60...'!F36</f>
        <v>0</v>
      </c>
      <c r="BB112" s="137">
        <f>'Vyškov-soc.zař.SEE - IC60...'!F37</f>
        <v>0</v>
      </c>
      <c r="BC112" s="137">
        <f>'Vyškov-soc.zař.SEE - IC60...'!F38</f>
        <v>0</v>
      </c>
      <c r="BD112" s="139">
        <f>'Vyškov-soc.zař.SEE - IC60...'!F39</f>
        <v>0</v>
      </c>
      <c r="BE112" s="4"/>
      <c r="BT112" s="140" t="s">
        <v>82</v>
      </c>
      <c r="BV112" s="140" t="s">
        <v>75</v>
      </c>
      <c r="BW112" s="140" t="s">
        <v>135</v>
      </c>
      <c r="BX112" s="140" t="s">
        <v>81</v>
      </c>
      <c r="CL112" s="140" t="s">
        <v>1</v>
      </c>
    </row>
    <row r="113" s="4" customFormat="1" ht="23.25" customHeight="1">
      <c r="A113" s="131" t="s">
        <v>83</v>
      </c>
      <c r="B113" s="69"/>
      <c r="C113" s="132"/>
      <c r="D113" s="132"/>
      <c r="E113" s="133" t="s">
        <v>136</v>
      </c>
      <c r="F113" s="133"/>
      <c r="G113" s="133"/>
      <c r="H113" s="133"/>
      <c r="I113" s="133"/>
      <c r="J113" s="132"/>
      <c r="K113" s="133" t="s">
        <v>137</v>
      </c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4">
        <f>'Vyškov st.1 - IC500030864...'!J32</f>
        <v>0</v>
      </c>
      <c r="AH113" s="132"/>
      <c r="AI113" s="132"/>
      <c r="AJ113" s="132"/>
      <c r="AK113" s="132"/>
      <c r="AL113" s="132"/>
      <c r="AM113" s="132"/>
      <c r="AN113" s="134">
        <f>SUM(AG113,AT113)</f>
        <v>0</v>
      </c>
      <c r="AO113" s="132"/>
      <c r="AP113" s="132"/>
      <c r="AQ113" s="135" t="s">
        <v>86</v>
      </c>
      <c r="AR113" s="71"/>
      <c r="AS113" s="136">
        <v>0</v>
      </c>
      <c r="AT113" s="137">
        <f>ROUND(SUM(AV113:AW113),2)</f>
        <v>0</v>
      </c>
      <c r="AU113" s="138">
        <f>'Vyškov st.1 - IC500030864...'!P131</f>
        <v>0</v>
      </c>
      <c r="AV113" s="137">
        <f>'Vyškov st.1 - IC500030864...'!J35</f>
        <v>0</v>
      </c>
      <c r="AW113" s="137">
        <f>'Vyškov st.1 - IC500030864...'!J36</f>
        <v>0</v>
      </c>
      <c r="AX113" s="137">
        <f>'Vyškov st.1 - IC500030864...'!J37</f>
        <v>0</v>
      </c>
      <c r="AY113" s="137">
        <f>'Vyškov st.1 - IC500030864...'!J38</f>
        <v>0</v>
      </c>
      <c r="AZ113" s="137">
        <f>'Vyškov st.1 - IC500030864...'!F35</f>
        <v>0</v>
      </c>
      <c r="BA113" s="137">
        <f>'Vyškov st.1 - IC500030864...'!F36</f>
        <v>0</v>
      </c>
      <c r="BB113" s="137">
        <f>'Vyškov st.1 - IC500030864...'!F37</f>
        <v>0</v>
      </c>
      <c r="BC113" s="137">
        <f>'Vyškov st.1 - IC500030864...'!F38</f>
        <v>0</v>
      </c>
      <c r="BD113" s="139">
        <f>'Vyškov st.1 - IC500030864...'!F39</f>
        <v>0</v>
      </c>
      <c r="BE113" s="4"/>
      <c r="BT113" s="140" t="s">
        <v>82</v>
      </c>
      <c r="BV113" s="140" t="s">
        <v>75</v>
      </c>
      <c r="BW113" s="140" t="s">
        <v>138</v>
      </c>
      <c r="BX113" s="140" t="s">
        <v>81</v>
      </c>
      <c r="CL113" s="140" t="s">
        <v>1</v>
      </c>
    </row>
    <row r="114" s="4" customFormat="1" ht="23.25" customHeight="1">
      <c r="A114" s="131" t="s">
        <v>83</v>
      </c>
      <c r="B114" s="69"/>
      <c r="C114" s="132"/>
      <c r="D114" s="132"/>
      <c r="E114" s="133" t="s">
        <v>139</v>
      </c>
      <c r="F114" s="133"/>
      <c r="G114" s="133"/>
      <c r="H114" s="133"/>
      <c r="I114" s="133"/>
      <c r="J114" s="132"/>
      <c r="K114" s="133" t="s">
        <v>140</v>
      </c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4">
        <f>'Ždírec VB - IC6000384663 ...'!J32</f>
        <v>0</v>
      </c>
      <c r="AH114" s="132"/>
      <c r="AI114" s="132"/>
      <c r="AJ114" s="132"/>
      <c r="AK114" s="132"/>
      <c r="AL114" s="132"/>
      <c r="AM114" s="132"/>
      <c r="AN114" s="134">
        <f>SUM(AG114,AT114)</f>
        <v>0</v>
      </c>
      <c r="AO114" s="132"/>
      <c r="AP114" s="132"/>
      <c r="AQ114" s="135" t="s">
        <v>86</v>
      </c>
      <c r="AR114" s="71"/>
      <c r="AS114" s="136">
        <v>0</v>
      </c>
      <c r="AT114" s="137">
        <f>ROUND(SUM(AV114:AW114),2)</f>
        <v>0</v>
      </c>
      <c r="AU114" s="138">
        <f>'Ždírec VB - IC6000384663 ...'!P131</f>
        <v>0</v>
      </c>
      <c r="AV114" s="137">
        <f>'Ždírec VB - IC6000384663 ...'!J35</f>
        <v>0</v>
      </c>
      <c r="AW114" s="137">
        <f>'Ždírec VB - IC6000384663 ...'!J36</f>
        <v>0</v>
      </c>
      <c r="AX114" s="137">
        <f>'Ždírec VB - IC6000384663 ...'!J37</f>
        <v>0</v>
      </c>
      <c r="AY114" s="137">
        <f>'Ždírec VB - IC6000384663 ...'!J38</f>
        <v>0</v>
      </c>
      <c r="AZ114" s="137">
        <f>'Ždírec VB - IC6000384663 ...'!F35</f>
        <v>0</v>
      </c>
      <c r="BA114" s="137">
        <f>'Ždírec VB - IC6000384663 ...'!F36</f>
        <v>0</v>
      </c>
      <c r="BB114" s="137">
        <f>'Ždírec VB - IC6000384663 ...'!F37</f>
        <v>0</v>
      </c>
      <c r="BC114" s="137">
        <f>'Ždírec VB - IC6000384663 ...'!F38</f>
        <v>0</v>
      </c>
      <c r="BD114" s="139">
        <f>'Ždírec VB - IC6000384663 ...'!F39</f>
        <v>0</v>
      </c>
      <c r="BE114" s="4"/>
      <c r="BT114" s="140" t="s">
        <v>82</v>
      </c>
      <c r="BV114" s="140" t="s">
        <v>75</v>
      </c>
      <c r="BW114" s="140" t="s">
        <v>141</v>
      </c>
      <c r="BX114" s="140" t="s">
        <v>81</v>
      </c>
      <c r="CL114" s="140" t="s">
        <v>1</v>
      </c>
    </row>
    <row r="115" s="7" customFormat="1" ht="16.5" customHeight="1">
      <c r="A115" s="7"/>
      <c r="B115" s="118"/>
      <c r="C115" s="119"/>
      <c r="D115" s="120" t="s">
        <v>142</v>
      </c>
      <c r="E115" s="120"/>
      <c r="F115" s="120"/>
      <c r="G115" s="120"/>
      <c r="H115" s="120"/>
      <c r="I115" s="121"/>
      <c r="J115" s="120" t="s">
        <v>143</v>
      </c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2">
        <f>ROUND(AG116,2)</f>
        <v>0</v>
      </c>
      <c r="AH115" s="121"/>
      <c r="AI115" s="121"/>
      <c r="AJ115" s="121"/>
      <c r="AK115" s="121"/>
      <c r="AL115" s="121"/>
      <c r="AM115" s="121"/>
      <c r="AN115" s="123">
        <f>SUM(AG115,AT115)</f>
        <v>0</v>
      </c>
      <c r="AO115" s="121"/>
      <c r="AP115" s="121"/>
      <c r="AQ115" s="124" t="s">
        <v>79</v>
      </c>
      <c r="AR115" s="125"/>
      <c r="AS115" s="126">
        <f>ROUND(AS116,2)</f>
        <v>0</v>
      </c>
      <c r="AT115" s="127">
        <f>ROUND(SUM(AV115:AW115),2)</f>
        <v>0</v>
      </c>
      <c r="AU115" s="128">
        <f>ROUND(AU116,5)</f>
        <v>0</v>
      </c>
      <c r="AV115" s="127">
        <f>ROUND(AZ115*L29,2)</f>
        <v>0</v>
      </c>
      <c r="AW115" s="127">
        <f>ROUND(BA115*L30,2)</f>
        <v>0</v>
      </c>
      <c r="AX115" s="127">
        <f>ROUND(BB115*L29,2)</f>
        <v>0</v>
      </c>
      <c r="AY115" s="127">
        <f>ROUND(BC115*L30,2)</f>
        <v>0</v>
      </c>
      <c r="AZ115" s="127">
        <f>ROUND(AZ116,2)</f>
        <v>0</v>
      </c>
      <c r="BA115" s="127">
        <f>ROUND(BA116,2)</f>
        <v>0</v>
      </c>
      <c r="BB115" s="127">
        <f>ROUND(BB116,2)</f>
        <v>0</v>
      </c>
      <c r="BC115" s="127">
        <f>ROUND(BC116,2)</f>
        <v>0</v>
      </c>
      <c r="BD115" s="129">
        <f>ROUND(BD116,2)</f>
        <v>0</v>
      </c>
      <c r="BE115" s="7"/>
      <c r="BS115" s="130" t="s">
        <v>72</v>
      </c>
      <c r="BT115" s="130" t="s">
        <v>80</v>
      </c>
      <c r="BU115" s="130" t="s">
        <v>74</v>
      </c>
      <c r="BV115" s="130" t="s">
        <v>75</v>
      </c>
      <c r="BW115" s="130" t="s">
        <v>144</v>
      </c>
      <c r="BX115" s="130" t="s">
        <v>5</v>
      </c>
      <c r="CL115" s="130" t="s">
        <v>1</v>
      </c>
      <c r="CM115" s="130" t="s">
        <v>82</v>
      </c>
    </row>
    <row r="116" s="4" customFormat="1" ht="16.5" customHeight="1">
      <c r="A116" s="131" t="s">
        <v>83</v>
      </c>
      <c r="B116" s="69"/>
      <c r="C116" s="132"/>
      <c r="D116" s="132"/>
      <c r="E116" s="133" t="s">
        <v>82</v>
      </c>
      <c r="F116" s="133"/>
      <c r="G116" s="133"/>
      <c r="H116" s="133"/>
      <c r="I116" s="133"/>
      <c r="J116" s="132"/>
      <c r="K116" s="133" t="s">
        <v>143</v>
      </c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4">
        <f>'2 - VRN'!J32</f>
        <v>0</v>
      </c>
      <c r="AH116" s="132"/>
      <c r="AI116" s="132"/>
      <c r="AJ116" s="132"/>
      <c r="AK116" s="132"/>
      <c r="AL116" s="132"/>
      <c r="AM116" s="132"/>
      <c r="AN116" s="134">
        <f>SUM(AG116,AT116)</f>
        <v>0</v>
      </c>
      <c r="AO116" s="132"/>
      <c r="AP116" s="132"/>
      <c r="AQ116" s="135" t="s">
        <v>86</v>
      </c>
      <c r="AR116" s="71"/>
      <c r="AS116" s="141">
        <v>0</v>
      </c>
      <c r="AT116" s="142">
        <f>ROUND(SUM(AV116:AW116),2)</f>
        <v>0</v>
      </c>
      <c r="AU116" s="143">
        <f>'2 - VRN'!P122</f>
        <v>0</v>
      </c>
      <c r="AV116" s="142">
        <f>'2 - VRN'!J35</f>
        <v>0</v>
      </c>
      <c r="AW116" s="142">
        <f>'2 - VRN'!J36</f>
        <v>0</v>
      </c>
      <c r="AX116" s="142">
        <f>'2 - VRN'!J37</f>
        <v>0</v>
      </c>
      <c r="AY116" s="142">
        <f>'2 - VRN'!J38</f>
        <v>0</v>
      </c>
      <c r="AZ116" s="142">
        <f>'2 - VRN'!F35</f>
        <v>0</v>
      </c>
      <c r="BA116" s="142">
        <f>'2 - VRN'!F36</f>
        <v>0</v>
      </c>
      <c r="BB116" s="142">
        <f>'2 - VRN'!F37</f>
        <v>0</v>
      </c>
      <c r="BC116" s="142">
        <f>'2 - VRN'!F38</f>
        <v>0</v>
      </c>
      <c r="BD116" s="144">
        <f>'2 - VRN'!F39</f>
        <v>0</v>
      </c>
      <c r="BE116" s="4"/>
      <c r="BT116" s="140" t="s">
        <v>82</v>
      </c>
      <c r="BV116" s="140" t="s">
        <v>75</v>
      </c>
      <c r="BW116" s="140" t="s">
        <v>145</v>
      </c>
      <c r="BX116" s="140" t="s">
        <v>144</v>
      </c>
      <c r="CL116" s="140" t="s">
        <v>1</v>
      </c>
    </row>
    <row r="117" s="2" customFormat="1" ht="30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43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43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</row>
  </sheetData>
  <sheetProtection sheet="1" formatColumns="0" formatRows="0" objects="1" scenarios="1" spinCount="100000" saltValue="ggUGRBSpslEn63QCCUAdvCCU9YNRZqK5GmUDJsxNofUR6EIsXI26gOXjn412TyuYQ367ajr6ghkk4HFy8TopCw==" hashValue="XYJq4SYZ0QWgL/exgRT6pfUAqBtqckMi2lON11enhYn9lUIJQH/OrkEXxS10hFuaFE8L64xXmbIWe7diLQtslg==" algorithmName="SHA-512" password="CC35"/>
  <mergeCells count="126">
    <mergeCell ref="L85:AO85"/>
    <mergeCell ref="AM87:AN87"/>
    <mergeCell ref="AS89:AT91"/>
    <mergeCell ref="AM89:AP89"/>
    <mergeCell ref="AM90:AP90"/>
    <mergeCell ref="I92:AF92"/>
    <mergeCell ref="C92:G92"/>
    <mergeCell ref="D95:H95"/>
    <mergeCell ref="J95:AF95"/>
    <mergeCell ref="K96:AF96"/>
    <mergeCell ref="E96:I96"/>
    <mergeCell ref="K97:AF97"/>
    <mergeCell ref="E97:I97"/>
    <mergeCell ref="K98:AF98"/>
    <mergeCell ref="E98:I98"/>
    <mergeCell ref="K99:AF99"/>
    <mergeCell ref="E99:I99"/>
    <mergeCell ref="E100:I100"/>
    <mergeCell ref="K100:AF100"/>
    <mergeCell ref="K101:AF101"/>
    <mergeCell ref="E101:I101"/>
    <mergeCell ref="AG92:AM92"/>
    <mergeCell ref="AN92:AP92"/>
    <mergeCell ref="AN95:AP95"/>
    <mergeCell ref="AG95:AM95"/>
    <mergeCell ref="AN96:AP96"/>
    <mergeCell ref="AG96:AM96"/>
    <mergeCell ref="AG97:AM97"/>
    <mergeCell ref="AN97:AP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N101:AP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K102:AF102"/>
    <mergeCell ref="E102:I102"/>
    <mergeCell ref="K103:AF103"/>
    <mergeCell ref="E103:I103"/>
    <mergeCell ref="E104:I104"/>
    <mergeCell ref="K104:AF104"/>
    <mergeCell ref="E105:I105"/>
    <mergeCell ref="K105:AF105"/>
    <mergeCell ref="E106:I106"/>
    <mergeCell ref="K106:AF106"/>
    <mergeCell ref="K107:AF107"/>
    <mergeCell ref="E107:I107"/>
    <mergeCell ref="K108:AF108"/>
    <mergeCell ref="E108:I108"/>
    <mergeCell ref="K109:AF109"/>
    <mergeCell ref="E109:I109"/>
    <mergeCell ref="K110:AF110"/>
    <mergeCell ref="E110:I110"/>
    <mergeCell ref="K111:AF111"/>
    <mergeCell ref="E111:I111"/>
    <mergeCell ref="E112:I112"/>
    <mergeCell ref="K112:AF112"/>
    <mergeCell ref="K113:AF113"/>
    <mergeCell ref="E113:I113"/>
    <mergeCell ref="K114:AF114"/>
    <mergeCell ref="E114:I114"/>
    <mergeCell ref="D115:H115"/>
    <mergeCell ref="J115:AF115"/>
    <mergeCell ref="E116:I116"/>
    <mergeCell ref="K116:AF116"/>
  </mergeCells>
  <hyperlinks>
    <hyperlink ref="A96" location="'Brno Slatina 1 - IC500030...'!C2" display="/"/>
    <hyperlink ref="A97" location="'Brno Slatina 2 - IC500030...'!C2" display="/"/>
    <hyperlink ref="A98" location="'Brno Malom.VB Sever - IC6...'!C2" display="/"/>
    <hyperlink ref="A99" location="'Blažovice RZZ - IC6000384...'!C2" display="/"/>
    <hyperlink ref="A100" location="'Havl.Brod-dopr.pav. - IC6...'!C2" display="/"/>
    <hyperlink ref="A101" location="'Havl.Brod-III.záloha - IC...'!C2" display="/"/>
    <hyperlink ref="A102" location="'Komořany u Vyškova - IC60...'!C2" display="/"/>
    <hyperlink ref="A103" location="'Kyjov-soc.zař.DTD - IC600...'!C2" display="/"/>
    <hyperlink ref="A104" location="'Miroslav VB - IC600038443...'!C2" display="/"/>
    <hyperlink ref="A105" location="'Modřice NS - IC6000318608...'!C2" display="/"/>
    <hyperlink ref="A106" location="'Modřice OTV - IC600031860...'!C2" display="/"/>
    <hyperlink ref="A107" location="'Modřice ovl.bud. EU - IC5...'!C2" display="/"/>
    <hyperlink ref="A108" location="'Okrouhlice RZZ - IC600032...'!C2" display="/"/>
    <hyperlink ref="A109" location="'Sázava u Žďáru VB - IC600...'!C2" display="/"/>
    <hyperlink ref="A110" location="'Veselí n.M. DOE - IC60003...'!C2" display="/"/>
    <hyperlink ref="A111" location="'Vyškov-admin.b.SSZT - IC6...'!C2" display="/"/>
    <hyperlink ref="A112" location="'Vyškov-soc.zař.SEE - IC60...'!C2" display="/"/>
    <hyperlink ref="A113" location="'Vyškov st.1 - IC500030864...'!C2" display="/"/>
    <hyperlink ref="A114" location="'Ždírec VB - IC6000384663 ...'!C2" display="/"/>
    <hyperlink ref="A116" location="'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587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Miroslav VB - IC6000384437 (VB-DK - PO Břeclav)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J149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J151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Miroslav VB - IC6000384437 (VB-DK - PO Břeclav)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P132+P151+P190</f>
        <v>0</v>
      </c>
      <c r="Q131" s="103"/>
      <c r="R131" s="206">
        <f>R132+R151+R190</f>
        <v>0.35840360000000004</v>
      </c>
      <c r="S131" s="103"/>
      <c r="T131" s="207">
        <f>T132+T151+T190</f>
        <v>0.54401999999999995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BK132+BK151+BK190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P133+P143+P149</f>
        <v>0</v>
      </c>
      <c r="Q132" s="217"/>
      <c r="R132" s="218">
        <f>R133+R143+R149</f>
        <v>0.10129360000000001</v>
      </c>
      <c r="S132" s="217"/>
      <c r="T132" s="219">
        <f>T133+T143+T149</f>
        <v>0.5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BK133+BK143+BK149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SUM(P134:P142)</f>
        <v>0</v>
      </c>
      <c r="Q133" s="217"/>
      <c r="R133" s="218">
        <f>SUM(R134:R142)</f>
        <v>0.10129360000000001</v>
      </c>
      <c r="S133" s="217"/>
      <c r="T133" s="219">
        <f>SUM(T134:T142)</f>
        <v>0.5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SUM(BK134:BK142)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588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4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589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189</v>
      </c>
      <c r="G138" s="250"/>
      <c r="H138" s="253">
        <v>4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4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590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32.340000000000003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0.0012936000000000002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591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592</v>
      </c>
      <c r="G142" s="250"/>
      <c r="H142" s="253">
        <v>32.340000000000003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12" customFormat="1" ht="22.8" customHeight="1">
      <c r="A143" s="12"/>
      <c r="B143" s="209"/>
      <c r="C143" s="210"/>
      <c r="D143" s="211" t="s">
        <v>72</v>
      </c>
      <c r="E143" s="223" t="s">
        <v>208</v>
      </c>
      <c r="F143" s="223" t="s">
        <v>209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SUM(P144:P148)</f>
        <v>0</v>
      </c>
      <c r="Q143" s="217"/>
      <c r="R143" s="218">
        <f>SUM(R144:R148)</f>
        <v>0</v>
      </c>
      <c r="S143" s="217"/>
      <c r="T143" s="219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72</v>
      </c>
      <c r="AU143" s="221" t="s">
        <v>80</v>
      </c>
      <c r="AY143" s="220" t="s">
        <v>182</v>
      </c>
      <c r="BK143" s="222">
        <f>SUM(BK144:BK148)</f>
        <v>0</v>
      </c>
    </row>
    <row r="144" s="2" customFormat="1" ht="24.15" customHeight="1">
      <c r="A144" s="37"/>
      <c r="B144" s="38"/>
      <c r="C144" s="225" t="s">
        <v>210</v>
      </c>
      <c r="D144" s="225" t="s">
        <v>185</v>
      </c>
      <c r="E144" s="226" t="s">
        <v>211</v>
      </c>
      <c r="F144" s="227" t="s">
        <v>212</v>
      </c>
      <c r="G144" s="228" t="s">
        <v>213</v>
      </c>
      <c r="H144" s="229">
        <v>0.54400000000000004</v>
      </c>
      <c r="I144" s="230"/>
      <c r="J144" s="231">
        <f>ROUND(I144*H144,2)</f>
        <v>0</v>
      </c>
      <c r="K144" s="227" t="s">
        <v>196</v>
      </c>
      <c r="L144" s="43"/>
      <c r="M144" s="232" t="s">
        <v>1</v>
      </c>
      <c r="N144" s="233" t="s">
        <v>38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189</v>
      </c>
      <c r="AT144" s="236" t="s">
        <v>185</v>
      </c>
      <c r="AU144" s="236" t="s">
        <v>82</v>
      </c>
      <c r="AY144" s="16" t="s">
        <v>182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189</v>
      </c>
      <c r="BM144" s="236" t="s">
        <v>593</v>
      </c>
    </row>
    <row r="145" s="2" customFormat="1" ht="24.15" customHeight="1">
      <c r="A145" s="37"/>
      <c r="B145" s="38"/>
      <c r="C145" s="225" t="s">
        <v>215</v>
      </c>
      <c r="D145" s="225" t="s">
        <v>185</v>
      </c>
      <c r="E145" s="226" t="s">
        <v>216</v>
      </c>
      <c r="F145" s="227" t="s">
        <v>217</v>
      </c>
      <c r="G145" s="228" t="s">
        <v>213</v>
      </c>
      <c r="H145" s="229">
        <v>0.54400000000000004</v>
      </c>
      <c r="I145" s="230"/>
      <c r="J145" s="231">
        <f>ROUND(I145*H145,2)</f>
        <v>0</v>
      </c>
      <c r="K145" s="227" t="s">
        <v>196</v>
      </c>
      <c r="L145" s="43"/>
      <c r="M145" s="232" t="s">
        <v>1</v>
      </c>
      <c r="N145" s="233" t="s">
        <v>38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189</v>
      </c>
      <c r="AT145" s="236" t="s">
        <v>185</v>
      </c>
      <c r="AU145" s="236" t="s">
        <v>82</v>
      </c>
      <c r="AY145" s="16" t="s">
        <v>182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189</v>
      </c>
      <c r="BM145" s="236" t="s">
        <v>594</v>
      </c>
    </row>
    <row r="146" s="2" customFormat="1" ht="24.15" customHeight="1">
      <c r="A146" s="37"/>
      <c r="B146" s="38"/>
      <c r="C146" s="225" t="s">
        <v>219</v>
      </c>
      <c r="D146" s="225" t="s">
        <v>185</v>
      </c>
      <c r="E146" s="226" t="s">
        <v>220</v>
      </c>
      <c r="F146" s="227" t="s">
        <v>221</v>
      </c>
      <c r="G146" s="228" t="s">
        <v>213</v>
      </c>
      <c r="H146" s="229">
        <v>5.4400000000000004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595</v>
      </c>
    </row>
    <row r="147" s="14" customFormat="1">
      <c r="A147" s="14"/>
      <c r="B147" s="249"/>
      <c r="C147" s="250"/>
      <c r="D147" s="240" t="s">
        <v>191</v>
      </c>
      <c r="E147" s="251" t="s">
        <v>1</v>
      </c>
      <c r="F147" s="252" t="s">
        <v>223</v>
      </c>
      <c r="G147" s="250"/>
      <c r="H147" s="253">
        <v>5.4400000000000004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191</v>
      </c>
      <c r="AU147" s="259" t="s">
        <v>82</v>
      </c>
      <c r="AV147" s="14" t="s">
        <v>82</v>
      </c>
      <c r="AW147" s="14" t="s">
        <v>30</v>
      </c>
      <c r="AX147" s="14" t="s">
        <v>80</v>
      </c>
      <c r="AY147" s="259" t="s">
        <v>182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225</v>
      </c>
      <c r="F148" s="227" t="s">
        <v>226</v>
      </c>
      <c r="G148" s="228" t="s">
        <v>213</v>
      </c>
      <c r="H148" s="229">
        <v>0.54400000000000004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596</v>
      </c>
    </row>
    <row r="149" s="12" customFormat="1" ht="22.8" customHeight="1">
      <c r="A149" s="12"/>
      <c r="B149" s="209"/>
      <c r="C149" s="210"/>
      <c r="D149" s="211" t="s">
        <v>72</v>
      </c>
      <c r="E149" s="223" t="s">
        <v>228</v>
      </c>
      <c r="F149" s="223" t="s">
        <v>229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P150</f>
        <v>0</v>
      </c>
      <c r="Q149" s="217"/>
      <c r="R149" s="218">
        <f>R150</f>
        <v>0</v>
      </c>
      <c r="S149" s="217"/>
      <c r="T149" s="219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80</v>
      </c>
      <c r="AT149" s="221" t="s">
        <v>72</v>
      </c>
      <c r="AU149" s="221" t="s">
        <v>80</v>
      </c>
      <c r="AY149" s="220" t="s">
        <v>182</v>
      </c>
      <c r="BK149" s="222">
        <f>BK150</f>
        <v>0</v>
      </c>
    </row>
    <row r="150" s="2" customFormat="1" ht="14.4" customHeight="1">
      <c r="A150" s="37"/>
      <c r="B150" s="38"/>
      <c r="C150" s="225" t="s">
        <v>183</v>
      </c>
      <c r="D150" s="225" t="s">
        <v>185</v>
      </c>
      <c r="E150" s="226" t="s">
        <v>230</v>
      </c>
      <c r="F150" s="227" t="s">
        <v>231</v>
      </c>
      <c r="G150" s="228" t="s">
        <v>213</v>
      </c>
      <c r="H150" s="229">
        <v>0.10100000000000001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597</v>
      </c>
    </row>
    <row r="151" s="12" customFormat="1" ht="25.92" customHeight="1">
      <c r="A151" s="12"/>
      <c r="B151" s="209"/>
      <c r="C151" s="210"/>
      <c r="D151" s="211" t="s">
        <v>72</v>
      </c>
      <c r="E151" s="212" t="s">
        <v>233</v>
      </c>
      <c r="F151" s="212" t="s">
        <v>234</v>
      </c>
      <c r="G151" s="210"/>
      <c r="H151" s="210"/>
      <c r="I151" s="213"/>
      <c r="J151" s="214">
        <f>BK151</f>
        <v>0</v>
      </c>
      <c r="K151" s="210"/>
      <c r="L151" s="215"/>
      <c r="M151" s="216"/>
      <c r="N151" s="217"/>
      <c r="O151" s="217"/>
      <c r="P151" s="218">
        <f>P152+P161+P177+P183</f>
        <v>0</v>
      </c>
      <c r="Q151" s="217"/>
      <c r="R151" s="218">
        <f>R152+R161+R177+R183</f>
        <v>0.25711000000000001</v>
      </c>
      <c r="S151" s="217"/>
      <c r="T151" s="219">
        <f>T152+T161+T177+T183</f>
        <v>0.044020000000000004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82</v>
      </c>
      <c r="AT151" s="221" t="s">
        <v>72</v>
      </c>
      <c r="AU151" s="221" t="s">
        <v>73</v>
      </c>
      <c r="AY151" s="220" t="s">
        <v>182</v>
      </c>
      <c r="BK151" s="222">
        <f>BK152+BK161+BK177+BK183</f>
        <v>0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235</v>
      </c>
      <c r="F152" s="223" t="s">
        <v>236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SUM(P153:P160)</f>
        <v>0</v>
      </c>
      <c r="Q152" s="217"/>
      <c r="R152" s="218">
        <f>SUM(R153:R160)</f>
        <v>0.0020499999999999997</v>
      </c>
      <c r="S152" s="217"/>
      <c r="T152" s="219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82</v>
      </c>
      <c r="AT152" s="221" t="s">
        <v>72</v>
      </c>
      <c r="AU152" s="221" t="s">
        <v>80</v>
      </c>
      <c r="AY152" s="220" t="s">
        <v>182</v>
      </c>
      <c r="BK152" s="222">
        <f>SUM(BK153:BK160)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238</v>
      </c>
      <c r="F153" s="227" t="s">
        <v>239</v>
      </c>
      <c r="G153" s="228" t="s">
        <v>240</v>
      </c>
      <c r="H153" s="229">
        <v>5</v>
      </c>
      <c r="I153" s="230"/>
      <c r="J153" s="231">
        <f>ROUND(I153*H153,2)</f>
        <v>0</v>
      </c>
      <c r="K153" s="227" t="s">
        <v>1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0.00040999999999999999</v>
      </c>
      <c r="R153" s="234">
        <f>Q153*H153</f>
        <v>0.0020499999999999997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241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241</v>
      </c>
      <c r="BM153" s="236" t="s">
        <v>598</v>
      </c>
    </row>
    <row r="154" s="13" customFormat="1">
      <c r="A154" s="13"/>
      <c r="B154" s="238"/>
      <c r="C154" s="239"/>
      <c r="D154" s="240" t="s">
        <v>191</v>
      </c>
      <c r="E154" s="241" t="s">
        <v>1</v>
      </c>
      <c r="F154" s="242" t="s">
        <v>243</v>
      </c>
      <c r="G154" s="239"/>
      <c r="H154" s="241" t="s">
        <v>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191</v>
      </c>
      <c r="AU154" s="248" t="s">
        <v>82</v>
      </c>
      <c r="AV154" s="13" t="s">
        <v>80</v>
      </c>
      <c r="AW154" s="13" t="s">
        <v>30</v>
      </c>
      <c r="AX154" s="13" t="s">
        <v>73</v>
      </c>
      <c r="AY154" s="248" t="s">
        <v>182</v>
      </c>
    </row>
    <row r="155" s="14" customFormat="1">
      <c r="A155" s="14"/>
      <c r="B155" s="249"/>
      <c r="C155" s="250"/>
      <c r="D155" s="240" t="s">
        <v>191</v>
      </c>
      <c r="E155" s="251" t="s">
        <v>1</v>
      </c>
      <c r="F155" s="252" t="s">
        <v>210</v>
      </c>
      <c r="G155" s="250"/>
      <c r="H155" s="253">
        <v>5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191</v>
      </c>
      <c r="AU155" s="259" t="s">
        <v>82</v>
      </c>
      <c r="AV155" s="14" t="s">
        <v>82</v>
      </c>
      <c r="AW155" s="14" t="s">
        <v>30</v>
      </c>
      <c r="AX155" s="14" t="s">
        <v>80</v>
      </c>
      <c r="AY155" s="259" t="s">
        <v>182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245</v>
      </c>
      <c r="F156" s="227" t="s">
        <v>246</v>
      </c>
      <c r="G156" s="228" t="s">
        <v>247</v>
      </c>
      <c r="H156" s="229">
        <v>1</v>
      </c>
      <c r="I156" s="230"/>
      <c r="J156" s="231">
        <f>ROUND(I156*H156,2)</f>
        <v>0</v>
      </c>
      <c r="K156" s="227" t="s">
        <v>196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599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80</v>
      </c>
      <c r="G157" s="250"/>
      <c r="H157" s="253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24.15" customHeight="1">
      <c r="A158" s="37"/>
      <c r="B158" s="38"/>
      <c r="C158" s="260" t="s">
        <v>249</v>
      </c>
      <c r="D158" s="260" t="s">
        <v>250</v>
      </c>
      <c r="E158" s="261" t="s">
        <v>251</v>
      </c>
      <c r="F158" s="262" t="s">
        <v>252</v>
      </c>
      <c r="G158" s="263" t="s">
        <v>247</v>
      </c>
      <c r="H158" s="264">
        <v>1</v>
      </c>
      <c r="I158" s="265"/>
      <c r="J158" s="266">
        <f>ROUND(I158*H158,2)</f>
        <v>0</v>
      </c>
      <c r="K158" s="262" t="s">
        <v>1</v>
      </c>
      <c r="L158" s="267"/>
      <c r="M158" s="268" t="s">
        <v>1</v>
      </c>
      <c r="N158" s="269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253</v>
      </c>
      <c r="AT158" s="236" t="s">
        <v>250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600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80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25" t="s">
        <v>255</v>
      </c>
      <c r="D160" s="225" t="s">
        <v>185</v>
      </c>
      <c r="E160" s="226" t="s">
        <v>256</v>
      </c>
      <c r="F160" s="227" t="s">
        <v>257</v>
      </c>
      <c r="G160" s="228" t="s">
        <v>213</v>
      </c>
      <c r="H160" s="229">
        <v>0.002</v>
      </c>
      <c r="I160" s="230"/>
      <c r="J160" s="231">
        <f>ROUND(I160*H160,2)</f>
        <v>0</v>
      </c>
      <c r="K160" s="227" t="s">
        <v>196</v>
      </c>
      <c r="L160" s="43"/>
      <c r="M160" s="232" t="s">
        <v>1</v>
      </c>
      <c r="N160" s="233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241</v>
      </c>
      <c r="AT160" s="236" t="s">
        <v>185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601</v>
      </c>
    </row>
    <row r="161" s="12" customFormat="1" ht="22.8" customHeight="1">
      <c r="A161" s="12"/>
      <c r="B161" s="209"/>
      <c r="C161" s="210"/>
      <c r="D161" s="211" t="s">
        <v>72</v>
      </c>
      <c r="E161" s="223" t="s">
        <v>259</v>
      </c>
      <c r="F161" s="223" t="s">
        <v>260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SUM(P162:P176)</f>
        <v>0</v>
      </c>
      <c r="Q161" s="217"/>
      <c r="R161" s="218">
        <f>SUM(R162:R176)</f>
        <v>0.0040000000000000001</v>
      </c>
      <c r="S161" s="217"/>
      <c r="T161" s="219">
        <f>SUM(T162:T176)</f>
        <v>0.044020000000000004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82</v>
      </c>
      <c r="AT161" s="221" t="s">
        <v>72</v>
      </c>
      <c r="AU161" s="221" t="s">
        <v>80</v>
      </c>
      <c r="AY161" s="220" t="s">
        <v>182</v>
      </c>
      <c r="BK161" s="222">
        <f>SUM(BK162:BK176)</f>
        <v>0</v>
      </c>
    </row>
    <row r="162" s="2" customFormat="1" ht="14.4" customHeight="1">
      <c r="A162" s="37"/>
      <c r="B162" s="38"/>
      <c r="C162" s="225" t="s">
        <v>261</v>
      </c>
      <c r="D162" s="225" t="s">
        <v>185</v>
      </c>
      <c r="E162" s="226" t="s">
        <v>262</v>
      </c>
      <c r="F162" s="227" t="s">
        <v>263</v>
      </c>
      <c r="G162" s="228" t="s">
        <v>264</v>
      </c>
      <c r="H162" s="229">
        <v>1</v>
      </c>
      <c r="I162" s="230"/>
      <c r="J162" s="231">
        <f>ROUND(I162*H162,2)</f>
        <v>0</v>
      </c>
      <c r="K162" s="227" t="s">
        <v>1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602</v>
      </c>
    </row>
    <row r="163" s="2" customFormat="1" ht="14.4" customHeight="1">
      <c r="A163" s="37"/>
      <c r="B163" s="38"/>
      <c r="C163" s="225" t="s">
        <v>8</v>
      </c>
      <c r="D163" s="225" t="s">
        <v>185</v>
      </c>
      <c r="E163" s="226" t="s">
        <v>266</v>
      </c>
      <c r="F163" s="227" t="s">
        <v>267</v>
      </c>
      <c r="G163" s="228" t="s">
        <v>240</v>
      </c>
      <c r="H163" s="229">
        <v>2</v>
      </c>
      <c r="I163" s="230"/>
      <c r="J163" s="231">
        <f>ROUND(I163*H163,2)</f>
        <v>0</v>
      </c>
      <c r="K163" s="227" t="s">
        <v>1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603</v>
      </c>
    </row>
    <row r="164" s="2" customFormat="1" ht="14.4" customHeight="1">
      <c r="A164" s="37"/>
      <c r="B164" s="38"/>
      <c r="C164" s="225" t="s">
        <v>241</v>
      </c>
      <c r="D164" s="225" t="s">
        <v>185</v>
      </c>
      <c r="E164" s="226" t="s">
        <v>269</v>
      </c>
      <c r="F164" s="227" t="s">
        <v>270</v>
      </c>
      <c r="G164" s="228" t="s">
        <v>240</v>
      </c>
      <c r="H164" s="229">
        <v>2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0.002</v>
      </c>
      <c r="R164" s="234">
        <f>Q164*H164</f>
        <v>0.0040000000000000001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604</v>
      </c>
    </row>
    <row r="165" s="13" customFormat="1">
      <c r="A165" s="13"/>
      <c r="B165" s="238"/>
      <c r="C165" s="239"/>
      <c r="D165" s="240" t="s">
        <v>191</v>
      </c>
      <c r="E165" s="241" t="s">
        <v>1</v>
      </c>
      <c r="F165" s="242" t="s">
        <v>272</v>
      </c>
      <c r="G165" s="239"/>
      <c r="H165" s="241" t="s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191</v>
      </c>
      <c r="AU165" s="248" t="s">
        <v>82</v>
      </c>
      <c r="AV165" s="13" t="s">
        <v>80</v>
      </c>
      <c r="AW165" s="13" t="s">
        <v>30</v>
      </c>
      <c r="AX165" s="13" t="s">
        <v>73</v>
      </c>
      <c r="AY165" s="248" t="s">
        <v>182</v>
      </c>
    </row>
    <row r="166" s="14" customFormat="1">
      <c r="A166" s="14"/>
      <c r="B166" s="249"/>
      <c r="C166" s="250"/>
      <c r="D166" s="240" t="s">
        <v>191</v>
      </c>
      <c r="E166" s="251" t="s">
        <v>1</v>
      </c>
      <c r="F166" s="252" t="s">
        <v>82</v>
      </c>
      <c r="G166" s="250"/>
      <c r="H166" s="253">
        <v>2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191</v>
      </c>
      <c r="AU166" s="259" t="s">
        <v>82</v>
      </c>
      <c r="AV166" s="14" t="s">
        <v>82</v>
      </c>
      <c r="AW166" s="14" t="s">
        <v>30</v>
      </c>
      <c r="AX166" s="14" t="s">
        <v>80</v>
      </c>
      <c r="AY166" s="259" t="s">
        <v>182</v>
      </c>
    </row>
    <row r="167" s="2" customFormat="1" ht="24.15" customHeight="1">
      <c r="A167" s="37"/>
      <c r="B167" s="38"/>
      <c r="C167" s="225" t="s">
        <v>273</v>
      </c>
      <c r="D167" s="225" t="s">
        <v>185</v>
      </c>
      <c r="E167" s="226" t="s">
        <v>605</v>
      </c>
      <c r="F167" s="227" t="s">
        <v>606</v>
      </c>
      <c r="G167" s="228" t="s">
        <v>247</v>
      </c>
      <c r="H167" s="229">
        <v>1</v>
      </c>
      <c r="I167" s="230"/>
      <c r="J167" s="231">
        <f>ROUND(I167*H167,2)</f>
        <v>0</v>
      </c>
      <c r="K167" s="227" t="s">
        <v>196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241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241</v>
      </c>
      <c r="BM167" s="236" t="s">
        <v>607</v>
      </c>
    </row>
    <row r="168" s="2" customFormat="1" ht="14.4" customHeight="1">
      <c r="A168" s="37"/>
      <c r="B168" s="38"/>
      <c r="C168" s="260" t="s">
        <v>277</v>
      </c>
      <c r="D168" s="260" t="s">
        <v>250</v>
      </c>
      <c r="E168" s="261" t="s">
        <v>278</v>
      </c>
      <c r="F168" s="262" t="s">
        <v>279</v>
      </c>
      <c r="G168" s="263" t="s">
        <v>188</v>
      </c>
      <c r="H168" s="264">
        <v>1</v>
      </c>
      <c r="I168" s="265"/>
      <c r="J168" s="266">
        <f>ROUND(I168*H168,2)</f>
        <v>0</v>
      </c>
      <c r="K168" s="262" t="s">
        <v>1</v>
      </c>
      <c r="L168" s="267"/>
      <c r="M168" s="268" t="s">
        <v>1</v>
      </c>
      <c r="N168" s="269" t="s">
        <v>38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224</v>
      </c>
      <c r="AT168" s="236" t="s">
        <v>250</v>
      </c>
      <c r="AU168" s="236" t="s">
        <v>82</v>
      </c>
      <c r="AY168" s="16" t="s">
        <v>182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189</v>
      </c>
      <c r="BM168" s="236" t="s">
        <v>608</v>
      </c>
    </row>
    <row r="169" s="13" customFormat="1">
      <c r="A169" s="13"/>
      <c r="B169" s="238"/>
      <c r="C169" s="239"/>
      <c r="D169" s="240" t="s">
        <v>191</v>
      </c>
      <c r="E169" s="241" t="s">
        <v>1</v>
      </c>
      <c r="F169" s="242" t="s">
        <v>609</v>
      </c>
      <c r="G169" s="239"/>
      <c r="H169" s="241" t="s">
        <v>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191</v>
      </c>
      <c r="AU169" s="248" t="s">
        <v>82</v>
      </c>
      <c r="AV169" s="13" t="s">
        <v>80</v>
      </c>
      <c r="AW169" s="13" t="s">
        <v>30</v>
      </c>
      <c r="AX169" s="13" t="s">
        <v>73</v>
      </c>
      <c r="AY169" s="248" t="s">
        <v>182</v>
      </c>
    </row>
    <row r="170" s="14" customFormat="1">
      <c r="A170" s="14"/>
      <c r="B170" s="249"/>
      <c r="C170" s="250"/>
      <c r="D170" s="240" t="s">
        <v>191</v>
      </c>
      <c r="E170" s="251" t="s">
        <v>1</v>
      </c>
      <c r="F170" s="252" t="s">
        <v>80</v>
      </c>
      <c r="G170" s="250"/>
      <c r="H170" s="253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191</v>
      </c>
      <c r="AU170" s="259" t="s">
        <v>82</v>
      </c>
      <c r="AV170" s="14" t="s">
        <v>82</v>
      </c>
      <c r="AW170" s="14" t="s">
        <v>30</v>
      </c>
      <c r="AX170" s="14" t="s">
        <v>80</v>
      </c>
      <c r="AY170" s="259" t="s">
        <v>182</v>
      </c>
    </row>
    <row r="171" s="2" customFormat="1" ht="24.15" customHeight="1">
      <c r="A171" s="37"/>
      <c r="B171" s="38"/>
      <c r="C171" s="225" t="s">
        <v>282</v>
      </c>
      <c r="D171" s="225" t="s">
        <v>185</v>
      </c>
      <c r="E171" s="226" t="s">
        <v>283</v>
      </c>
      <c r="F171" s="227" t="s">
        <v>284</v>
      </c>
      <c r="G171" s="228" t="s">
        <v>247</v>
      </c>
      <c r="H171" s="229">
        <v>1</v>
      </c>
      <c r="I171" s="230"/>
      <c r="J171" s="231">
        <f>ROUND(I171*H171,2)</f>
        <v>0</v>
      </c>
      <c r="K171" s="227" t="s">
        <v>196</v>
      </c>
      <c r="L171" s="43"/>
      <c r="M171" s="232" t="s">
        <v>1</v>
      </c>
      <c r="N171" s="233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0.01</v>
      </c>
      <c r="T171" s="235">
        <f>S171*H171</f>
        <v>0.01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241</v>
      </c>
      <c r="AT171" s="236" t="s">
        <v>185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241</v>
      </c>
      <c r="BM171" s="236" t="s">
        <v>610</v>
      </c>
    </row>
    <row r="172" s="2" customFormat="1" ht="24.15" customHeight="1">
      <c r="A172" s="37"/>
      <c r="B172" s="38"/>
      <c r="C172" s="225" t="s">
        <v>286</v>
      </c>
      <c r="D172" s="225" t="s">
        <v>185</v>
      </c>
      <c r="E172" s="226" t="s">
        <v>287</v>
      </c>
      <c r="F172" s="227" t="s">
        <v>288</v>
      </c>
      <c r="G172" s="228" t="s">
        <v>247</v>
      </c>
      <c r="H172" s="229">
        <v>1</v>
      </c>
      <c r="I172" s="230"/>
      <c r="J172" s="231">
        <f>ROUND(I172*H172,2)</f>
        <v>0</v>
      </c>
      <c r="K172" s="227" t="s">
        <v>196</v>
      </c>
      <c r="L172" s="43"/>
      <c r="M172" s="232" t="s">
        <v>1</v>
      </c>
      <c r="N172" s="233" t="s">
        <v>38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189</v>
      </c>
      <c r="AT172" s="236" t="s">
        <v>185</v>
      </c>
      <c r="AU172" s="236" t="s">
        <v>82</v>
      </c>
      <c r="AY172" s="16" t="s">
        <v>182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189</v>
      </c>
      <c r="BM172" s="236" t="s">
        <v>611</v>
      </c>
    </row>
    <row r="173" s="2" customFormat="1" ht="24.15" customHeight="1">
      <c r="A173" s="37"/>
      <c r="B173" s="38"/>
      <c r="C173" s="225" t="s">
        <v>7</v>
      </c>
      <c r="D173" s="225" t="s">
        <v>185</v>
      </c>
      <c r="E173" s="226" t="s">
        <v>290</v>
      </c>
      <c r="F173" s="227" t="s">
        <v>291</v>
      </c>
      <c r="G173" s="228" t="s">
        <v>247</v>
      </c>
      <c r="H173" s="229">
        <v>1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0.034000000000000002</v>
      </c>
      <c r="T173" s="235">
        <f>S173*H173</f>
        <v>0.034000000000000002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241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241</v>
      </c>
      <c r="BM173" s="236" t="s">
        <v>612</v>
      </c>
    </row>
    <row r="174" s="2" customFormat="1" ht="24.15" customHeight="1">
      <c r="A174" s="37"/>
      <c r="B174" s="38"/>
      <c r="C174" s="225" t="s">
        <v>293</v>
      </c>
      <c r="D174" s="225" t="s">
        <v>185</v>
      </c>
      <c r="E174" s="226" t="s">
        <v>294</v>
      </c>
      <c r="F174" s="227" t="s">
        <v>295</v>
      </c>
      <c r="G174" s="228" t="s">
        <v>240</v>
      </c>
      <c r="H174" s="229">
        <v>5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3.9999999999999998E-06</v>
      </c>
      <c r="T174" s="235">
        <f>S174*H174</f>
        <v>1.9999999999999998E-05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241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241</v>
      </c>
      <c r="BM174" s="236" t="s">
        <v>613</v>
      </c>
    </row>
    <row r="175" s="2" customFormat="1" ht="24.15" customHeight="1">
      <c r="A175" s="37"/>
      <c r="B175" s="38"/>
      <c r="C175" s="225" t="s">
        <v>297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614</v>
      </c>
    </row>
    <row r="176" s="2" customFormat="1" ht="24.15" customHeight="1">
      <c r="A176" s="37"/>
      <c r="B176" s="38"/>
      <c r="C176" s="225" t="s">
        <v>301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615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307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616</v>
      </c>
    </row>
    <row r="179" s="2" customFormat="1" ht="14.4" customHeight="1">
      <c r="A179" s="37"/>
      <c r="B179" s="38"/>
      <c r="C179" s="260" t="s">
        <v>311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617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618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316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619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0.00046000000000000001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322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1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0.00020000000000000001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620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80</v>
      </c>
      <c r="G186" s="250"/>
      <c r="H186" s="253">
        <v>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327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1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0.00025999999999999998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621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80</v>
      </c>
      <c r="G189" s="250"/>
      <c r="H189" s="253">
        <v>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334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622</v>
      </c>
    </row>
    <row r="193" s="2" customFormat="1" ht="37.8" customHeight="1">
      <c r="A193" s="37"/>
      <c r="B193" s="38"/>
      <c r="C193" s="225" t="s">
        <v>340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623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pT5NnzWhxMHioNbmzbnf2GQ/tHvY3D++KKLRb0g/f8aHQ+CvnnenBgRHuWwoHI9V9IMWqs7QT1jXfD/ClefJbA==" hashValue="WOT8hkWlMvLA4/LUJmxnKRbrWZJEeuK+KpG9Et1fc1pzLXsIcpixy22pwB8d5r+mTUC+CHLL4kFIWjg8uoyk1A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624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ROUND((SUM(BE131:BE195)),  2)</f>
        <v>0</v>
      </c>
      <c r="G35" s="37"/>
      <c r="H35" s="37"/>
      <c r="I35" s="163">
        <v>0.20999999999999999</v>
      </c>
      <c r="J35" s="162">
        <f>ROUND(((SUM(BE131:BE195))*I35),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ROUND((SUM(BF131:BF195)),  2)</f>
        <v>0</v>
      </c>
      <c r="G36" s="37"/>
      <c r="H36" s="37"/>
      <c r="I36" s="163">
        <v>0.14999999999999999</v>
      </c>
      <c r="J36" s="162">
        <f>ROUND(((SUM(BF131:BF195))*I36),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Modřice NS - IC6000318608 (elektrodílna, kancl. VPS - SEE)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J153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J176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J182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J189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J190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Modřice NS - IC6000318608 (elektrodílna, kancl. VPS - SEE)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P132+P153+P189</f>
        <v>0</v>
      </c>
      <c r="Q131" s="103"/>
      <c r="R131" s="206">
        <f>R132+R153+R189</f>
        <v>0.36417520000000003</v>
      </c>
      <c r="S131" s="103"/>
      <c r="T131" s="207">
        <f>T132+T153+T189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BK132+BK153+BK189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P133+P145+P151</f>
        <v>0</v>
      </c>
      <c r="Q132" s="217"/>
      <c r="R132" s="218">
        <f>R133+R145+R151</f>
        <v>0.1010152</v>
      </c>
      <c r="S132" s="217"/>
      <c r="T132" s="219">
        <f>T133+T145+T151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BK133+BK145+BK151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SUM(P134:P144)</f>
        <v>0</v>
      </c>
      <c r="Q133" s="217"/>
      <c r="R133" s="218">
        <f>SUM(R134:R144)</f>
        <v>0.1010152</v>
      </c>
      <c r="S133" s="217"/>
      <c r="T133" s="219">
        <f>SUM(T134:T144)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SUM(BK134:BK144)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625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626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10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627</v>
      </c>
    </row>
    <row r="138" s="2" customFormat="1" ht="24.15" customHeight="1">
      <c r="A138" s="37"/>
      <c r="B138" s="38"/>
      <c r="C138" s="225" t="s">
        <v>199</v>
      </c>
      <c r="D138" s="225" t="s">
        <v>185</v>
      </c>
      <c r="E138" s="226" t="s">
        <v>200</v>
      </c>
      <c r="F138" s="227" t="s">
        <v>201</v>
      </c>
      <c r="G138" s="228" t="s">
        <v>195</v>
      </c>
      <c r="H138" s="229">
        <v>10</v>
      </c>
      <c r="I138" s="230"/>
      <c r="J138" s="231">
        <f>ROUND(I138*H138,2)</f>
        <v>0</v>
      </c>
      <c r="K138" s="227" t="s">
        <v>196</v>
      </c>
      <c r="L138" s="43"/>
      <c r="M138" s="232" t="s">
        <v>1</v>
      </c>
      <c r="N138" s="233" t="s">
        <v>38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189</v>
      </c>
      <c r="AT138" s="236" t="s">
        <v>185</v>
      </c>
      <c r="AU138" s="236" t="s">
        <v>82</v>
      </c>
      <c r="AY138" s="16" t="s">
        <v>182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189</v>
      </c>
      <c r="BM138" s="236" t="s">
        <v>628</v>
      </c>
    </row>
    <row r="139" s="2" customFormat="1" ht="24.15" customHeight="1">
      <c r="A139" s="37"/>
      <c r="B139" s="38"/>
      <c r="C139" s="225" t="s">
        <v>189</v>
      </c>
      <c r="D139" s="225" t="s">
        <v>185</v>
      </c>
      <c r="E139" s="226" t="s">
        <v>203</v>
      </c>
      <c r="F139" s="227" t="s">
        <v>204</v>
      </c>
      <c r="G139" s="228" t="s">
        <v>195</v>
      </c>
      <c r="H139" s="229">
        <v>8.6300000000000008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4.0000000000000003E-05</v>
      </c>
      <c r="R139" s="234">
        <f>Q139*H139</f>
        <v>0.00034520000000000004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629</v>
      </c>
    </row>
    <row r="140" s="13" customFormat="1">
      <c r="A140" s="13"/>
      <c r="B140" s="238"/>
      <c r="C140" s="239"/>
      <c r="D140" s="240" t="s">
        <v>191</v>
      </c>
      <c r="E140" s="241" t="s">
        <v>1</v>
      </c>
      <c r="F140" s="242" t="s">
        <v>206</v>
      </c>
      <c r="G140" s="239"/>
      <c r="H140" s="241" t="s">
        <v>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191</v>
      </c>
      <c r="AU140" s="248" t="s">
        <v>82</v>
      </c>
      <c r="AV140" s="13" t="s">
        <v>80</v>
      </c>
      <c r="AW140" s="13" t="s">
        <v>30</v>
      </c>
      <c r="AX140" s="13" t="s">
        <v>73</v>
      </c>
      <c r="AY140" s="248" t="s">
        <v>182</v>
      </c>
    </row>
    <row r="141" s="14" customFormat="1">
      <c r="A141" s="14"/>
      <c r="B141" s="249"/>
      <c r="C141" s="250"/>
      <c r="D141" s="240" t="s">
        <v>191</v>
      </c>
      <c r="E141" s="251" t="s">
        <v>1</v>
      </c>
      <c r="F141" s="252" t="s">
        <v>630</v>
      </c>
      <c r="G141" s="250"/>
      <c r="H141" s="253">
        <v>8.6300000000000008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191</v>
      </c>
      <c r="AU141" s="259" t="s">
        <v>82</v>
      </c>
      <c r="AV141" s="14" t="s">
        <v>82</v>
      </c>
      <c r="AW141" s="14" t="s">
        <v>30</v>
      </c>
      <c r="AX141" s="14" t="s">
        <v>80</v>
      </c>
      <c r="AY141" s="259" t="s">
        <v>182</v>
      </c>
    </row>
    <row r="142" s="2" customFormat="1" ht="24.15" customHeight="1">
      <c r="A142" s="37"/>
      <c r="B142" s="38"/>
      <c r="C142" s="225" t="s">
        <v>210</v>
      </c>
      <c r="D142" s="225" t="s">
        <v>185</v>
      </c>
      <c r="E142" s="226" t="s">
        <v>386</v>
      </c>
      <c r="F142" s="227" t="s">
        <v>387</v>
      </c>
      <c r="G142" s="228" t="s">
        <v>240</v>
      </c>
      <c r="H142" s="229">
        <v>1</v>
      </c>
      <c r="I142" s="230"/>
      <c r="J142" s="231">
        <f>ROUND(I142*H142,2)</f>
        <v>0</v>
      </c>
      <c r="K142" s="227" t="s">
        <v>196</v>
      </c>
      <c r="L142" s="43"/>
      <c r="M142" s="232" t="s">
        <v>1</v>
      </c>
      <c r="N142" s="233" t="s">
        <v>38</v>
      </c>
      <c r="O142" s="90"/>
      <c r="P142" s="234">
        <f>O142*H142</f>
        <v>0</v>
      </c>
      <c r="Q142" s="234">
        <v>0.00067000000000000002</v>
      </c>
      <c r="R142" s="234">
        <f>Q142*H142</f>
        <v>0.00067000000000000002</v>
      </c>
      <c r="S142" s="234">
        <v>0.031</v>
      </c>
      <c r="T142" s="235">
        <f>S142*H142</f>
        <v>0.031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189</v>
      </c>
      <c r="AT142" s="236" t="s">
        <v>185</v>
      </c>
      <c r="AU142" s="236" t="s">
        <v>82</v>
      </c>
      <c r="AY142" s="16" t="s">
        <v>182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189</v>
      </c>
      <c r="BM142" s="236" t="s">
        <v>631</v>
      </c>
    </row>
    <row r="143" s="13" customFormat="1">
      <c r="A143" s="13"/>
      <c r="B143" s="238"/>
      <c r="C143" s="239"/>
      <c r="D143" s="240" t="s">
        <v>191</v>
      </c>
      <c r="E143" s="241" t="s">
        <v>1</v>
      </c>
      <c r="F143" s="242" t="s">
        <v>389</v>
      </c>
      <c r="G143" s="239"/>
      <c r="H143" s="241" t="s">
        <v>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191</v>
      </c>
      <c r="AU143" s="248" t="s">
        <v>82</v>
      </c>
      <c r="AV143" s="13" t="s">
        <v>80</v>
      </c>
      <c r="AW143" s="13" t="s">
        <v>30</v>
      </c>
      <c r="AX143" s="13" t="s">
        <v>73</v>
      </c>
      <c r="AY143" s="248" t="s">
        <v>182</v>
      </c>
    </row>
    <row r="144" s="14" customFormat="1">
      <c r="A144" s="14"/>
      <c r="B144" s="249"/>
      <c r="C144" s="250"/>
      <c r="D144" s="240" t="s">
        <v>191</v>
      </c>
      <c r="E144" s="251" t="s">
        <v>1</v>
      </c>
      <c r="F144" s="252" t="s">
        <v>80</v>
      </c>
      <c r="G144" s="250"/>
      <c r="H144" s="253">
        <v>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191</v>
      </c>
      <c r="AU144" s="259" t="s">
        <v>82</v>
      </c>
      <c r="AV144" s="14" t="s">
        <v>82</v>
      </c>
      <c r="AW144" s="14" t="s">
        <v>30</v>
      </c>
      <c r="AX144" s="14" t="s">
        <v>80</v>
      </c>
      <c r="AY144" s="259" t="s">
        <v>182</v>
      </c>
    </row>
    <row r="145" s="12" customFormat="1" ht="22.8" customHeight="1">
      <c r="A145" s="12"/>
      <c r="B145" s="209"/>
      <c r="C145" s="210"/>
      <c r="D145" s="211" t="s">
        <v>72</v>
      </c>
      <c r="E145" s="223" t="s">
        <v>208</v>
      </c>
      <c r="F145" s="223" t="s">
        <v>209</v>
      </c>
      <c r="G145" s="210"/>
      <c r="H145" s="210"/>
      <c r="I145" s="213"/>
      <c r="J145" s="224">
        <f>BK145</f>
        <v>0</v>
      </c>
      <c r="K145" s="210"/>
      <c r="L145" s="215"/>
      <c r="M145" s="216"/>
      <c r="N145" s="217"/>
      <c r="O145" s="217"/>
      <c r="P145" s="218">
        <f>SUM(P146:P150)</f>
        <v>0</v>
      </c>
      <c r="Q145" s="217"/>
      <c r="R145" s="218">
        <f>SUM(R146:R150)</f>
        <v>0</v>
      </c>
      <c r="S145" s="217"/>
      <c r="T145" s="219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0" t="s">
        <v>80</v>
      </c>
      <c r="AT145" s="221" t="s">
        <v>72</v>
      </c>
      <c r="AU145" s="221" t="s">
        <v>80</v>
      </c>
      <c r="AY145" s="220" t="s">
        <v>182</v>
      </c>
      <c r="BK145" s="222">
        <f>SUM(BK146:BK150)</f>
        <v>0</v>
      </c>
    </row>
    <row r="146" s="2" customFormat="1" ht="24.15" customHeight="1">
      <c r="A146" s="37"/>
      <c r="B146" s="38"/>
      <c r="C146" s="225" t="s">
        <v>215</v>
      </c>
      <c r="D146" s="225" t="s">
        <v>185</v>
      </c>
      <c r="E146" s="226" t="s">
        <v>211</v>
      </c>
      <c r="F146" s="227" t="s">
        <v>212</v>
      </c>
      <c r="G146" s="228" t="s">
        <v>213</v>
      </c>
      <c r="H146" s="229">
        <v>0.53100000000000003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632</v>
      </c>
    </row>
    <row r="147" s="2" customFormat="1" ht="24.15" customHeight="1">
      <c r="A147" s="37"/>
      <c r="B147" s="38"/>
      <c r="C147" s="225" t="s">
        <v>219</v>
      </c>
      <c r="D147" s="225" t="s">
        <v>185</v>
      </c>
      <c r="E147" s="226" t="s">
        <v>216</v>
      </c>
      <c r="F147" s="227" t="s">
        <v>217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633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220</v>
      </c>
      <c r="F148" s="227" t="s">
        <v>221</v>
      </c>
      <c r="G148" s="228" t="s">
        <v>213</v>
      </c>
      <c r="H148" s="229">
        <v>5.3099999999999996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634</v>
      </c>
    </row>
    <row r="149" s="14" customFormat="1">
      <c r="A149" s="14"/>
      <c r="B149" s="249"/>
      <c r="C149" s="250"/>
      <c r="D149" s="240" t="s">
        <v>191</v>
      </c>
      <c r="E149" s="251" t="s">
        <v>1</v>
      </c>
      <c r="F149" s="252" t="s">
        <v>443</v>
      </c>
      <c r="G149" s="250"/>
      <c r="H149" s="253">
        <v>5.3099999999999996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191</v>
      </c>
      <c r="AU149" s="259" t="s">
        <v>82</v>
      </c>
      <c r="AV149" s="14" t="s">
        <v>82</v>
      </c>
      <c r="AW149" s="14" t="s">
        <v>30</v>
      </c>
      <c r="AX149" s="14" t="s">
        <v>80</v>
      </c>
      <c r="AY149" s="259" t="s">
        <v>182</v>
      </c>
    </row>
    <row r="150" s="2" customFormat="1" ht="24.15" customHeight="1">
      <c r="A150" s="37"/>
      <c r="B150" s="38"/>
      <c r="C150" s="225" t="s">
        <v>183</v>
      </c>
      <c r="D150" s="225" t="s">
        <v>185</v>
      </c>
      <c r="E150" s="226" t="s">
        <v>225</v>
      </c>
      <c r="F150" s="227" t="s">
        <v>226</v>
      </c>
      <c r="G150" s="228" t="s">
        <v>213</v>
      </c>
      <c r="H150" s="229">
        <v>0.53100000000000003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635</v>
      </c>
    </row>
    <row r="151" s="12" customFormat="1" ht="22.8" customHeight="1">
      <c r="A151" s="12"/>
      <c r="B151" s="209"/>
      <c r="C151" s="210"/>
      <c r="D151" s="211" t="s">
        <v>72</v>
      </c>
      <c r="E151" s="223" t="s">
        <v>228</v>
      </c>
      <c r="F151" s="223" t="s">
        <v>229</v>
      </c>
      <c r="G151" s="210"/>
      <c r="H151" s="210"/>
      <c r="I151" s="213"/>
      <c r="J151" s="224">
        <f>BK151</f>
        <v>0</v>
      </c>
      <c r="K151" s="210"/>
      <c r="L151" s="215"/>
      <c r="M151" s="216"/>
      <c r="N151" s="217"/>
      <c r="O151" s="217"/>
      <c r="P151" s="218">
        <f>P152</f>
        <v>0</v>
      </c>
      <c r="Q151" s="217"/>
      <c r="R151" s="218">
        <f>R152</f>
        <v>0</v>
      </c>
      <c r="S151" s="217"/>
      <c r="T151" s="21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80</v>
      </c>
      <c r="AT151" s="221" t="s">
        <v>72</v>
      </c>
      <c r="AU151" s="221" t="s">
        <v>80</v>
      </c>
      <c r="AY151" s="220" t="s">
        <v>182</v>
      </c>
      <c r="BK151" s="222">
        <f>BK152</f>
        <v>0</v>
      </c>
    </row>
    <row r="152" s="2" customFormat="1" ht="14.4" customHeight="1">
      <c r="A152" s="37"/>
      <c r="B152" s="38"/>
      <c r="C152" s="225" t="s">
        <v>237</v>
      </c>
      <c r="D152" s="225" t="s">
        <v>185</v>
      </c>
      <c r="E152" s="226" t="s">
        <v>230</v>
      </c>
      <c r="F152" s="227" t="s">
        <v>231</v>
      </c>
      <c r="G152" s="228" t="s">
        <v>213</v>
      </c>
      <c r="H152" s="229">
        <v>0.10100000000000001</v>
      </c>
      <c r="I152" s="230"/>
      <c r="J152" s="231">
        <f>ROUND(I152*H152,2)</f>
        <v>0</v>
      </c>
      <c r="K152" s="227" t="s">
        <v>196</v>
      </c>
      <c r="L152" s="43"/>
      <c r="M152" s="232" t="s">
        <v>1</v>
      </c>
      <c r="N152" s="233" t="s">
        <v>38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189</v>
      </c>
      <c r="AT152" s="236" t="s">
        <v>185</v>
      </c>
      <c r="AU152" s="236" t="s">
        <v>82</v>
      </c>
      <c r="AY152" s="16" t="s">
        <v>182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189</v>
      </c>
      <c r="BM152" s="236" t="s">
        <v>636</v>
      </c>
    </row>
    <row r="153" s="12" customFormat="1" ht="25.92" customHeight="1">
      <c r="A153" s="12"/>
      <c r="B153" s="209"/>
      <c r="C153" s="210"/>
      <c r="D153" s="211" t="s">
        <v>72</v>
      </c>
      <c r="E153" s="212" t="s">
        <v>233</v>
      </c>
      <c r="F153" s="212" t="s">
        <v>234</v>
      </c>
      <c r="G153" s="210"/>
      <c r="H153" s="210"/>
      <c r="I153" s="213"/>
      <c r="J153" s="214">
        <f>BK153</f>
        <v>0</v>
      </c>
      <c r="K153" s="210"/>
      <c r="L153" s="215"/>
      <c r="M153" s="216"/>
      <c r="N153" s="217"/>
      <c r="O153" s="217"/>
      <c r="P153" s="218">
        <f>P154+P163+P176+P182</f>
        <v>0</v>
      </c>
      <c r="Q153" s="217"/>
      <c r="R153" s="218">
        <f>R154+R163+R176+R182</f>
        <v>0.26316000000000001</v>
      </c>
      <c r="S153" s="217"/>
      <c r="T153" s="219">
        <f>T154+T163+T176+T182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0" t="s">
        <v>82</v>
      </c>
      <c r="AT153" s="221" t="s">
        <v>72</v>
      </c>
      <c r="AU153" s="221" t="s">
        <v>73</v>
      </c>
      <c r="AY153" s="220" t="s">
        <v>182</v>
      </c>
      <c r="BK153" s="222">
        <f>BK154+BK163+BK176+BK182</f>
        <v>0</v>
      </c>
    </row>
    <row r="154" s="12" customFormat="1" ht="22.8" customHeight="1">
      <c r="A154" s="12"/>
      <c r="B154" s="209"/>
      <c r="C154" s="210"/>
      <c r="D154" s="211" t="s">
        <v>72</v>
      </c>
      <c r="E154" s="223" t="s">
        <v>235</v>
      </c>
      <c r="F154" s="223" t="s">
        <v>236</v>
      </c>
      <c r="G154" s="210"/>
      <c r="H154" s="210"/>
      <c r="I154" s="213"/>
      <c r="J154" s="224">
        <f>BK154</f>
        <v>0</v>
      </c>
      <c r="K154" s="210"/>
      <c r="L154" s="215"/>
      <c r="M154" s="216"/>
      <c r="N154" s="217"/>
      <c r="O154" s="217"/>
      <c r="P154" s="218">
        <f>SUM(P155:P162)</f>
        <v>0</v>
      </c>
      <c r="Q154" s="217"/>
      <c r="R154" s="218">
        <f>SUM(R155:R162)</f>
        <v>0.0040999999999999995</v>
      </c>
      <c r="S154" s="217"/>
      <c r="T154" s="219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80</v>
      </c>
      <c r="AY154" s="220" t="s">
        <v>182</v>
      </c>
      <c r="BK154" s="222">
        <f>SUM(BK155:BK162)</f>
        <v>0</v>
      </c>
    </row>
    <row r="155" s="2" customFormat="1" ht="14.4" customHeight="1">
      <c r="A155" s="37"/>
      <c r="B155" s="38"/>
      <c r="C155" s="225" t="s">
        <v>244</v>
      </c>
      <c r="D155" s="225" t="s">
        <v>185</v>
      </c>
      <c r="E155" s="226" t="s">
        <v>238</v>
      </c>
      <c r="F155" s="227" t="s">
        <v>239</v>
      </c>
      <c r="G155" s="228" t="s">
        <v>240</v>
      </c>
      <c r="H155" s="229">
        <v>10</v>
      </c>
      <c r="I155" s="230"/>
      <c r="J155" s="231">
        <f>ROUND(I155*H155,2)</f>
        <v>0</v>
      </c>
      <c r="K155" s="227" t="s">
        <v>1</v>
      </c>
      <c r="L155" s="43"/>
      <c r="M155" s="232" t="s">
        <v>1</v>
      </c>
      <c r="N155" s="233" t="s">
        <v>38</v>
      </c>
      <c r="O155" s="90"/>
      <c r="P155" s="234">
        <f>O155*H155</f>
        <v>0</v>
      </c>
      <c r="Q155" s="234">
        <v>0.00040999999999999999</v>
      </c>
      <c r="R155" s="234">
        <f>Q155*H155</f>
        <v>0.0040999999999999995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241</v>
      </c>
      <c r="AT155" s="236" t="s">
        <v>185</v>
      </c>
      <c r="AU155" s="236" t="s">
        <v>82</v>
      </c>
      <c r="AY155" s="16" t="s">
        <v>182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80</v>
      </c>
      <c r="BK155" s="237">
        <f>ROUND(I155*H155,2)</f>
        <v>0</v>
      </c>
      <c r="BL155" s="16" t="s">
        <v>241</v>
      </c>
      <c r="BM155" s="236" t="s">
        <v>637</v>
      </c>
    </row>
    <row r="156" s="13" customFormat="1">
      <c r="A156" s="13"/>
      <c r="B156" s="238"/>
      <c r="C156" s="239"/>
      <c r="D156" s="240" t="s">
        <v>191</v>
      </c>
      <c r="E156" s="241" t="s">
        <v>1</v>
      </c>
      <c r="F156" s="242" t="s">
        <v>243</v>
      </c>
      <c r="G156" s="239"/>
      <c r="H156" s="241" t="s">
        <v>1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191</v>
      </c>
      <c r="AU156" s="248" t="s">
        <v>82</v>
      </c>
      <c r="AV156" s="13" t="s">
        <v>80</v>
      </c>
      <c r="AW156" s="13" t="s">
        <v>30</v>
      </c>
      <c r="AX156" s="13" t="s">
        <v>73</v>
      </c>
      <c r="AY156" s="248" t="s">
        <v>182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237</v>
      </c>
      <c r="G157" s="250"/>
      <c r="H157" s="253">
        <v>10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14.4" customHeight="1">
      <c r="A158" s="37"/>
      <c r="B158" s="38"/>
      <c r="C158" s="225" t="s">
        <v>249</v>
      </c>
      <c r="D158" s="225" t="s">
        <v>185</v>
      </c>
      <c r="E158" s="226" t="s">
        <v>245</v>
      </c>
      <c r="F158" s="227" t="s">
        <v>246</v>
      </c>
      <c r="G158" s="228" t="s">
        <v>247</v>
      </c>
      <c r="H158" s="229">
        <v>1</v>
      </c>
      <c r="I158" s="230"/>
      <c r="J158" s="231">
        <f>ROUND(I158*H158,2)</f>
        <v>0</v>
      </c>
      <c r="K158" s="227" t="s">
        <v>196</v>
      </c>
      <c r="L158" s="43"/>
      <c r="M158" s="232" t="s">
        <v>1</v>
      </c>
      <c r="N158" s="233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241</v>
      </c>
      <c r="AT158" s="236" t="s">
        <v>185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638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80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60" t="s">
        <v>255</v>
      </c>
      <c r="D160" s="260" t="s">
        <v>250</v>
      </c>
      <c r="E160" s="261" t="s">
        <v>251</v>
      </c>
      <c r="F160" s="262" t="s">
        <v>252</v>
      </c>
      <c r="G160" s="263" t="s">
        <v>247</v>
      </c>
      <c r="H160" s="264">
        <v>1</v>
      </c>
      <c r="I160" s="265"/>
      <c r="J160" s="266">
        <f>ROUND(I160*H160,2)</f>
        <v>0</v>
      </c>
      <c r="K160" s="262" t="s">
        <v>1</v>
      </c>
      <c r="L160" s="267"/>
      <c r="M160" s="268" t="s">
        <v>1</v>
      </c>
      <c r="N160" s="269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253</v>
      </c>
      <c r="AT160" s="236" t="s">
        <v>250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639</v>
      </c>
    </row>
    <row r="161" s="14" customFormat="1">
      <c r="A161" s="14"/>
      <c r="B161" s="249"/>
      <c r="C161" s="250"/>
      <c r="D161" s="240" t="s">
        <v>191</v>
      </c>
      <c r="E161" s="251" t="s">
        <v>1</v>
      </c>
      <c r="F161" s="252" t="s">
        <v>80</v>
      </c>
      <c r="G161" s="250"/>
      <c r="H161" s="253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191</v>
      </c>
      <c r="AU161" s="259" t="s">
        <v>82</v>
      </c>
      <c r="AV161" s="14" t="s">
        <v>82</v>
      </c>
      <c r="AW161" s="14" t="s">
        <v>30</v>
      </c>
      <c r="AX161" s="14" t="s">
        <v>80</v>
      </c>
      <c r="AY161" s="259" t="s">
        <v>182</v>
      </c>
    </row>
    <row r="162" s="2" customFormat="1" ht="24.15" customHeight="1">
      <c r="A162" s="37"/>
      <c r="B162" s="38"/>
      <c r="C162" s="225" t="s">
        <v>261</v>
      </c>
      <c r="D162" s="225" t="s">
        <v>185</v>
      </c>
      <c r="E162" s="226" t="s">
        <v>256</v>
      </c>
      <c r="F162" s="227" t="s">
        <v>257</v>
      </c>
      <c r="G162" s="228" t="s">
        <v>213</v>
      </c>
      <c r="H162" s="229">
        <v>0.0040000000000000001</v>
      </c>
      <c r="I162" s="230"/>
      <c r="J162" s="231">
        <f>ROUND(I162*H162,2)</f>
        <v>0</v>
      </c>
      <c r="K162" s="227" t="s">
        <v>196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640</v>
      </c>
    </row>
    <row r="163" s="12" customFormat="1" ht="22.8" customHeight="1">
      <c r="A163" s="12"/>
      <c r="B163" s="209"/>
      <c r="C163" s="210"/>
      <c r="D163" s="211" t="s">
        <v>72</v>
      </c>
      <c r="E163" s="223" t="s">
        <v>259</v>
      </c>
      <c r="F163" s="223" t="s">
        <v>260</v>
      </c>
      <c r="G163" s="210"/>
      <c r="H163" s="210"/>
      <c r="I163" s="213"/>
      <c r="J163" s="224">
        <f>BK163</f>
        <v>0</v>
      </c>
      <c r="K163" s="210"/>
      <c r="L163" s="215"/>
      <c r="M163" s="216"/>
      <c r="N163" s="217"/>
      <c r="O163" s="217"/>
      <c r="P163" s="218">
        <f>SUM(P164:P175)</f>
        <v>0</v>
      </c>
      <c r="Q163" s="217"/>
      <c r="R163" s="218">
        <f>SUM(R164:R175)</f>
        <v>0.0080000000000000002</v>
      </c>
      <c r="S163" s="217"/>
      <c r="T163" s="219">
        <f>SUM(T164:T175)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0" t="s">
        <v>82</v>
      </c>
      <c r="AT163" s="221" t="s">
        <v>72</v>
      </c>
      <c r="AU163" s="221" t="s">
        <v>80</v>
      </c>
      <c r="AY163" s="220" t="s">
        <v>182</v>
      </c>
      <c r="BK163" s="222">
        <f>SUM(BK164:BK175)</f>
        <v>0</v>
      </c>
    </row>
    <row r="164" s="2" customFormat="1" ht="14.4" customHeight="1">
      <c r="A164" s="37"/>
      <c r="B164" s="38"/>
      <c r="C164" s="225" t="s">
        <v>8</v>
      </c>
      <c r="D164" s="225" t="s">
        <v>185</v>
      </c>
      <c r="E164" s="226" t="s">
        <v>262</v>
      </c>
      <c r="F164" s="227" t="s">
        <v>263</v>
      </c>
      <c r="G164" s="228" t="s">
        <v>264</v>
      </c>
      <c r="H164" s="229">
        <v>1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641</v>
      </c>
    </row>
    <row r="165" s="2" customFormat="1" ht="14.4" customHeight="1">
      <c r="A165" s="37"/>
      <c r="B165" s="38"/>
      <c r="C165" s="225" t="s">
        <v>241</v>
      </c>
      <c r="D165" s="225" t="s">
        <v>185</v>
      </c>
      <c r="E165" s="226" t="s">
        <v>266</v>
      </c>
      <c r="F165" s="227" t="s">
        <v>267</v>
      </c>
      <c r="G165" s="228" t="s">
        <v>240</v>
      </c>
      <c r="H165" s="229">
        <v>3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642</v>
      </c>
    </row>
    <row r="166" s="2" customFormat="1" ht="14.4" customHeight="1">
      <c r="A166" s="37"/>
      <c r="B166" s="38"/>
      <c r="C166" s="225" t="s">
        <v>273</v>
      </c>
      <c r="D166" s="225" t="s">
        <v>185</v>
      </c>
      <c r="E166" s="226" t="s">
        <v>269</v>
      </c>
      <c r="F166" s="227" t="s">
        <v>270</v>
      </c>
      <c r="G166" s="228" t="s">
        <v>240</v>
      </c>
      <c r="H166" s="229">
        <v>4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0.002</v>
      </c>
      <c r="R166" s="234">
        <f>Q166*H166</f>
        <v>0.0080000000000000002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643</v>
      </c>
    </row>
    <row r="167" s="13" customFormat="1">
      <c r="A167" s="13"/>
      <c r="B167" s="238"/>
      <c r="C167" s="239"/>
      <c r="D167" s="240" t="s">
        <v>191</v>
      </c>
      <c r="E167" s="241" t="s">
        <v>1</v>
      </c>
      <c r="F167" s="242" t="s">
        <v>272</v>
      </c>
      <c r="G167" s="239"/>
      <c r="H167" s="241" t="s">
        <v>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191</v>
      </c>
      <c r="AU167" s="248" t="s">
        <v>82</v>
      </c>
      <c r="AV167" s="13" t="s">
        <v>80</v>
      </c>
      <c r="AW167" s="13" t="s">
        <v>30</v>
      </c>
      <c r="AX167" s="13" t="s">
        <v>73</v>
      </c>
      <c r="AY167" s="248" t="s">
        <v>182</v>
      </c>
    </row>
    <row r="168" s="14" customFormat="1">
      <c r="A168" s="14"/>
      <c r="B168" s="249"/>
      <c r="C168" s="250"/>
      <c r="D168" s="240" t="s">
        <v>191</v>
      </c>
      <c r="E168" s="251" t="s">
        <v>1</v>
      </c>
      <c r="F168" s="252" t="s">
        <v>189</v>
      </c>
      <c r="G168" s="250"/>
      <c r="H168" s="253">
        <v>4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191</v>
      </c>
      <c r="AU168" s="259" t="s">
        <v>82</v>
      </c>
      <c r="AV168" s="14" t="s">
        <v>82</v>
      </c>
      <c r="AW168" s="14" t="s">
        <v>30</v>
      </c>
      <c r="AX168" s="14" t="s">
        <v>80</v>
      </c>
      <c r="AY168" s="259" t="s">
        <v>182</v>
      </c>
    </row>
    <row r="169" s="2" customFormat="1" ht="24.15" customHeight="1">
      <c r="A169" s="37"/>
      <c r="B169" s="38"/>
      <c r="C169" s="225" t="s">
        <v>277</v>
      </c>
      <c r="D169" s="225" t="s">
        <v>185</v>
      </c>
      <c r="E169" s="226" t="s">
        <v>274</v>
      </c>
      <c r="F169" s="227" t="s">
        <v>275</v>
      </c>
      <c r="G169" s="228" t="s">
        <v>247</v>
      </c>
      <c r="H169" s="229">
        <v>1</v>
      </c>
      <c r="I169" s="230"/>
      <c r="J169" s="231">
        <f>ROUND(I169*H169,2)</f>
        <v>0</v>
      </c>
      <c r="K169" s="227" t="s">
        <v>196</v>
      </c>
      <c r="L169" s="43"/>
      <c r="M169" s="232" t="s">
        <v>1</v>
      </c>
      <c r="N169" s="233" t="s">
        <v>38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189</v>
      </c>
      <c r="AT169" s="236" t="s">
        <v>185</v>
      </c>
      <c r="AU169" s="236" t="s">
        <v>82</v>
      </c>
      <c r="AY169" s="16" t="s">
        <v>182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189</v>
      </c>
      <c r="BM169" s="236" t="s">
        <v>644</v>
      </c>
    </row>
    <row r="170" s="2" customFormat="1" ht="14.4" customHeight="1">
      <c r="A170" s="37"/>
      <c r="B170" s="38"/>
      <c r="C170" s="260" t="s">
        <v>282</v>
      </c>
      <c r="D170" s="260" t="s">
        <v>250</v>
      </c>
      <c r="E170" s="261" t="s">
        <v>278</v>
      </c>
      <c r="F170" s="262" t="s">
        <v>279</v>
      </c>
      <c r="G170" s="263" t="s">
        <v>188</v>
      </c>
      <c r="H170" s="264">
        <v>1</v>
      </c>
      <c r="I170" s="265"/>
      <c r="J170" s="266">
        <f>ROUND(I170*H170,2)</f>
        <v>0</v>
      </c>
      <c r="K170" s="262" t="s">
        <v>1</v>
      </c>
      <c r="L170" s="267"/>
      <c r="M170" s="268" t="s">
        <v>1</v>
      </c>
      <c r="N170" s="269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224</v>
      </c>
      <c r="AT170" s="236" t="s">
        <v>250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645</v>
      </c>
    </row>
    <row r="171" s="13" customFormat="1">
      <c r="A171" s="13"/>
      <c r="B171" s="238"/>
      <c r="C171" s="239"/>
      <c r="D171" s="240" t="s">
        <v>191</v>
      </c>
      <c r="E171" s="241" t="s">
        <v>1</v>
      </c>
      <c r="F171" s="242" t="s">
        <v>281</v>
      </c>
      <c r="G171" s="239"/>
      <c r="H171" s="241" t="s">
        <v>1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191</v>
      </c>
      <c r="AU171" s="248" t="s">
        <v>82</v>
      </c>
      <c r="AV171" s="13" t="s">
        <v>80</v>
      </c>
      <c r="AW171" s="13" t="s">
        <v>30</v>
      </c>
      <c r="AX171" s="13" t="s">
        <v>73</v>
      </c>
      <c r="AY171" s="248" t="s">
        <v>182</v>
      </c>
    </row>
    <row r="172" s="14" customFormat="1">
      <c r="A172" s="14"/>
      <c r="B172" s="249"/>
      <c r="C172" s="250"/>
      <c r="D172" s="240" t="s">
        <v>191</v>
      </c>
      <c r="E172" s="251" t="s">
        <v>1</v>
      </c>
      <c r="F172" s="252" t="s">
        <v>80</v>
      </c>
      <c r="G172" s="250"/>
      <c r="H172" s="253">
        <v>1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191</v>
      </c>
      <c r="AU172" s="259" t="s">
        <v>82</v>
      </c>
      <c r="AV172" s="14" t="s">
        <v>82</v>
      </c>
      <c r="AW172" s="14" t="s">
        <v>30</v>
      </c>
      <c r="AX172" s="14" t="s">
        <v>80</v>
      </c>
      <c r="AY172" s="259" t="s">
        <v>182</v>
      </c>
    </row>
    <row r="173" s="2" customFormat="1" ht="24.15" customHeight="1">
      <c r="A173" s="37"/>
      <c r="B173" s="38"/>
      <c r="C173" s="225" t="s">
        <v>286</v>
      </c>
      <c r="D173" s="225" t="s">
        <v>185</v>
      </c>
      <c r="E173" s="226" t="s">
        <v>287</v>
      </c>
      <c r="F173" s="227" t="s">
        <v>288</v>
      </c>
      <c r="G173" s="228" t="s">
        <v>247</v>
      </c>
      <c r="H173" s="229">
        <v>1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189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189</v>
      </c>
      <c r="BM173" s="236" t="s">
        <v>646</v>
      </c>
    </row>
    <row r="174" s="2" customFormat="1" ht="24.15" customHeight="1">
      <c r="A174" s="37"/>
      <c r="B174" s="38"/>
      <c r="C174" s="225" t="s">
        <v>7</v>
      </c>
      <c r="D174" s="225" t="s">
        <v>185</v>
      </c>
      <c r="E174" s="226" t="s">
        <v>298</v>
      </c>
      <c r="F174" s="227" t="s">
        <v>299</v>
      </c>
      <c r="G174" s="228" t="s">
        <v>188</v>
      </c>
      <c r="H174" s="229">
        <v>1</v>
      </c>
      <c r="I174" s="230"/>
      <c r="J174" s="231">
        <f>ROUND(I174*H174,2)</f>
        <v>0</v>
      </c>
      <c r="K174" s="227" t="s">
        <v>1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241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241</v>
      </c>
      <c r="BM174" s="236" t="s">
        <v>647</v>
      </c>
    </row>
    <row r="175" s="2" customFormat="1" ht="24.15" customHeight="1">
      <c r="A175" s="37"/>
      <c r="B175" s="38"/>
      <c r="C175" s="225" t="s">
        <v>293</v>
      </c>
      <c r="D175" s="225" t="s">
        <v>185</v>
      </c>
      <c r="E175" s="226" t="s">
        <v>302</v>
      </c>
      <c r="F175" s="227" t="s">
        <v>303</v>
      </c>
      <c r="G175" s="228" t="s">
        <v>213</v>
      </c>
      <c r="H175" s="229">
        <v>0.072999999999999995</v>
      </c>
      <c r="I175" s="230"/>
      <c r="J175" s="231">
        <f>ROUND(I175*H175,2)</f>
        <v>0</v>
      </c>
      <c r="K175" s="227" t="s">
        <v>196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648</v>
      </c>
    </row>
    <row r="176" s="12" customFormat="1" ht="22.8" customHeight="1">
      <c r="A176" s="12"/>
      <c r="B176" s="209"/>
      <c r="C176" s="210"/>
      <c r="D176" s="211" t="s">
        <v>72</v>
      </c>
      <c r="E176" s="223" t="s">
        <v>305</v>
      </c>
      <c r="F176" s="223" t="s">
        <v>306</v>
      </c>
      <c r="G176" s="210"/>
      <c r="H176" s="210"/>
      <c r="I176" s="213"/>
      <c r="J176" s="224">
        <f>BK176</f>
        <v>0</v>
      </c>
      <c r="K176" s="210"/>
      <c r="L176" s="215"/>
      <c r="M176" s="216"/>
      <c r="N176" s="217"/>
      <c r="O176" s="217"/>
      <c r="P176" s="218">
        <f>SUM(P177:P181)</f>
        <v>0</v>
      </c>
      <c r="Q176" s="217"/>
      <c r="R176" s="218">
        <f>SUM(R177:R181)</f>
        <v>0.25059999999999999</v>
      </c>
      <c r="S176" s="217"/>
      <c r="T176" s="219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0" t="s">
        <v>82</v>
      </c>
      <c r="AT176" s="221" t="s">
        <v>72</v>
      </c>
      <c r="AU176" s="221" t="s">
        <v>80</v>
      </c>
      <c r="AY176" s="220" t="s">
        <v>182</v>
      </c>
      <c r="BK176" s="222">
        <f>SUM(BK177:BK181)</f>
        <v>0</v>
      </c>
    </row>
    <row r="177" s="2" customFormat="1" ht="24.15" customHeight="1">
      <c r="A177" s="37"/>
      <c r="B177" s="38"/>
      <c r="C177" s="225" t="s">
        <v>297</v>
      </c>
      <c r="D177" s="225" t="s">
        <v>185</v>
      </c>
      <c r="E177" s="226" t="s">
        <v>308</v>
      </c>
      <c r="F177" s="227" t="s">
        <v>309</v>
      </c>
      <c r="G177" s="228" t="s">
        <v>264</v>
      </c>
      <c r="H177" s="229">
        <v>10</v>
      </c>
      <c r="I177" s="230"/>
      <c r="J177" s="231">
        <f>ROUND(I177*H177,2)</f>
        <v>0</v>
      </c>
      <c r="K177" s="227" t="s">
        <v>196</v>
      </c>
      <c r="L177" s="43"/>
      <c r="M177" s="232" t="s">
        <v>1</v>
      </c>
      <c r="N177" s="233" t="s">
        <v>38</v>
      </c>
      <c r="O177" s="90"/>
      <c r="P177" s="234">
        <f>O177*H177</f>
        <v>0</v>
      </c>
      <c r="Q177" s="234">
        <v>6.0000000000000002E-05</v>
      </c>
      <c r="R177" s="234">
        <f>Q177*H177</f>
        <v>0.00060000000000000006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241</v>
      </c>
      <c r="AT177" s="236" t="s">
        <v>185</v>
      </c>
      <c r="AU177" s="236" t="s">
        <v>82</v>
      </c>
      <c r="AY177" s="16" t="s">
        <v>182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241</v>
      </c>
      <c r="BM177" s="236" t="s">
        <v>649</v>
      </c>
    </row>
    <row r="178" s="2" customFormat="1" ht="14.4" customHeight="1">
      <c r="A178" s="37"/>
      <c r="B178" s="38"/>
      <c r="C178" s="260" t="s">
        <v>301</v>
      </c>
      <c r="D178" s="260" t="s">
        <v>250</v>
      </c>
      <c r="E178" s="261" t="s">
        <v>312</v>
      </c>
      <c r="F178" s="262" t="s">
        <v>313</v>
      </c>
      <c r="G178" s="263" t="s">
        <v>188</v>
      </c>
      <c r="H178" s="264">
        <v>1</v>
      </c>
      <c r="I178" s="265"/>
      <c r="J178" s="266">
        <f>ROUND(I178*H178,2)</f>
        <v>0</v>
      </c>
      <c r="K178" s="262" t="s">
        <v>1</v>
      </c>
      <c r="L178" s="267"/>
      <c r="M178" s="268" t="s">
        <v>1</v>
      </c>
      <c r="N178" s="269" t="s">
        <v>38</v>
      </c>
      <c r="O178" s="90"/>
      <c r="P178" s="234">
        <f>O178*H178</f>
        <v>0</v>
      </c>
      <c r="Q178" s="234">
        <v>0.25</v>
      </c>
      <c r="R178" s="234">
        <f>Q178*H178</f>
        <v>0.25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253</v>
      </c>
      <c r="AT178" s="236" t="s">
        <v>250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650</v>
      </c>
    </row>
    <row r="179" s="13" customFormat="1">
      <c r="A179" s="13"/>
      <c r="B179" s="238"/>
      <c r="C179" s="239"/>
      <c r="D179" s="240" t="s">
        <v>191</v>
      </c>
      <c r="E179" s="241" t="s">
        <v>1</v>
      </c>
      <c r="F179" s="242" t="s">
        <v>315</v>
      </c>
      <c r="G179" s="239"/>
      <c r="H179" s="241" t="s">
        <v>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191</v>
      </c>
      <c r="AU179" s="248" t="s">
        <v>82</v>
      </c>
      <c r="AV179" s="13" t="s">
        <v>80</v>
      </c>
      <c r="AW179" s="13" t="s">
        <v>30</v>
      </c>
      <c r="AX179" s="13" t="s">
        <v>73</v>
      </c>
      <c r="AY179" s="248" t="s">
        <v>182</v>
      </c>
    </row>
    <row r="180" s="14" customFormat="1">
      <c r="A180" s="14"/>
      <c r="B180" s="249"/>
      <c r="C180" s="250"/>
      <c r="D180" s="240" t="s">
        <v>191</v>
      </c>
      <c r="E180" s="251" t="s">
        <v>1</v>
      </c>
      <c r="F180" s="252" t="s">
        <v>80</v>
      </c>
      <c r="G180" s="250"/>
      <c r="H180" s="253">
        <v>1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191</v>
      </c>
      <c r="AU180" s="259" t="s">
        <v>82</v>
      </c>
      <c r="AV180" s="14" t="s">
        <v>82</v>
      </c>
      <c r="AW180" s="14" t="s">
        <v>30</v>
      </c>
      <c r="AX180" s="14" t="s">
        <v>80</v>
      </c>
      <c r="AY180" s="259" t="s">
        <v>182</v>
      </c>
    </row>
    <row r="181" s="2" customFormat="1" ht="24.15" customHeight="1">
      <c r="A181" s="37"/>
      <c r="B181" s="38"/>
      <c r="C181" s="225" t="s">
        <v>307</v>
      </c>
      <c r="D181" s="225" t="s">
        <v>185</v>
      </c>
      <c r="E181" s="226" t="s">
        <v>317</v>
      </c>
      <c r="F181" s="227" t="s">
        <v>318</v>
      </c>
      <c r="G181" s="228" t="s">
        <v>213</v>
      </c>
      <c r="H181" s="229">
        <v>0.251</v>
      </c>
      <c r="I181" s="230"/>
      <c r="J181" s="231">
        <f>ROUND(I181*H181,2)</f>
        <v>0</v>
      </c>
      <c r="K181" s="227" t="s">
        <v>196</v>
      </c>
      <c r="L181" s="43"/>
      <c r="M181" s="232" t="s">
        <v>1</v>
      </c>
      <c r="N181" s="233" t="s">
        <v>38</v>
      </c>
      <c r="O181" s="90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241</v>
      </c>
      <c r="AT181" s="236" t="s">
        <v>185</v>
      </c>
      <c r="AU181" s="236" t="s">
        <v>82</v>
      </c>
      <c r="AY181" s="16" t="s">
        <v>182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241</v>
      </c>
      <c r="BM181" s="236" t="s">
        <v>651</v>
      </c>
    </row>
    <row r="182" s="12" customFormat="1" ht="22.8" customHeight="1">
      <c r="A182" s="12"/>
      <c r="B182" s="209"/>
      <c r="C182" s="210"/>
      <c r="D182" s="211" t="s">
        <v>72</v>
      </c>
      <c r="E182" s="223" t="s">
        <v>320</v>
      </c>
      <c r="F182" s="223" t="s">
        <v>321</v>
      </c>
      <c r="G182" s="210"/>
      <c r="H182" s="210"/>
      <c r="I182" s="213"/>
      <c r="J182" s="224">
        <f>BK182</f>
        <v>0</v>
      </c>
      <c r="K182" s="210"/>
      <c r="L182" s="215"/>
      <c r="M182" s="216"/>
      <c r="N182" s="217"/>
      <c r="O182" s="217"/>
      <c r="P182" s="218">
        <f>SUM(P183:P188)</f>
        <v>0</v>
      </c>
      <c r="Q182" s="217"/>
      <c r="R182" s="218">
        <f>SUM(R183:R188)</f>
        <v>0.00046000000000000001</v>
      </c>
      <c r="S182" s="217"/>
      <c r="T182" s="219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0" t="s">
        <v>82</v>
      </c>
      <c r="AT182" s="221" t="s">
        <v>72</v>
      </c>
      <c r="AU182" s="221" t="s">
        <v>80</v>
      </c>
      <c r="AY182" s="220" t="s">
        <v>182</v>
      </c>
      <c r="BK182" s="222">
        <f>SUM(BK183:BK188)</f>
        <v>0</v>
      </c>
    </row>
    <row r="183" s="2" customFormat="1" ht="24.15" customHeight="1">
      <c r="A183" s="37"/>
      <c r="B183" s="38"/>
      <c r="C183" s="225" t="s">
        <v>311</v>
      </c>
      <c r="D183" s="225" t="s">
        <v>185</v>
      </c>
      <c r="E183" s="226" t="s">
        <v>323</v>
      </c>
      <c r="F183" s="227" t="s">
        <v>324</v>
      </c>
      <c r="G183" s="228" t="s">
        <v>195</v>
      </c>
      <c r="H183" s="229">
        <v>1</v>
      </c>
      <c r="I183" s="230"/>
      <c r="J183" s="231">
        <f>ROUND(I183*H183,2)</f>
        <v>0</v>
      </c>
      <c r="K183" s="227" t="s">
        <v>196</v>
      </c>
      <c r="L183" s="43"/>
      <c r="M183" s="232" t="s">
        <v>1</v>
      </c>
      <c r="N183" s="233" t="s">
        <v>38</v>
      </c>
      <c r="O183" s="90"/>
      <c r="P183" s="234">
        <f>O183*H183</f>
        <v>0</v>
      </c>
      <c r="Q183" s="234">
        <v>0.00020000000000000001</v>
      </c>
      <c r="R183" s="234">
        <f>Q183*H183</f>
        <v>0.00020000000000000001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241</v>
      </c>
      <c r="AT183" s="236" t="s">
        <v>185</v>
      </c>
      <c r="AU183" s="236" t="s">
        <v>82</v>
      </c>
      <c r="AY183" s="16" t="s">
        <v>182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241</v>
      </c>
      <c r="BM183" s="236" t="s">
        <v>652</v>
      </c>
    </row>
    <row r="184" s="13" customFormat="1">
      <c r="A184" s="13"/>
      <c r="B184" s="238"/>
      <c r="C184" s="239"/>
      <c r="D184" s="240" t="s">
        <v>191</v>
      </c>
      <c r="E184" s="241" t="s">
        <v>1</v>
      </c>
      <c r="F184" s="242" t="s">
        <v>326</v>
      </c>
      <c r="G184" s="239"/>
      <c r="H184" s="241" t="s">
        <v>1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191</v>
      </c>
      <c r="AU184" s="248" t="s">
        <v>82</v>
      </c>
      <c r="AV184" s="13" t="s">
        <v>80</v>
      </c>
      <c r="AW184" s="13" t="s">
        <v>30</v>
      </c>
      <c r="AX184" s="13" t="s">
        <v>73</v>
      </c>
      <c r="AY184" s="248" t="s">
        <v>182</v>
      </c>
    </row>
    <row r="185" s="14" customFormat="1">
      <c r="A185" s="14"/>
      <c r="B185" s="249"/>
      <c r="C185" s="250"/>
      <c r="D185" s="240" t="s">
        <v>191</v>
      </c>
      <c r="E185" s="251" t="s">
        <v>1</v>
      </c>
      <c r="F185" s="252" t="s">
        <v>80</v>
      </c>
      <c r="G185" s="250"/>
      <c r="H185" s="253">
        <v>1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191</v>
      </c>
      <c r="AU185" s="259" t="s">
        <v>82</v>
      </c>
      <c r="AV185" s="14" t="s">
        <v>82</v>
      </c>
      <c r="AW185" s="14" t="s">
        <v>30</v>
      </c>
      <c r="AX185" s="14" t="s">
        <v>80</v>
      </c>
      <c r="AY185" s="259" t="s">
        <v>182</v>
      </c>
    </row>
    <row r="186" s="2" customFormat="1" ht="24.15" customHeight="1">
      <c r="A186" s="37"/>
      <c r="B186" s="38"/>
      <c r="C186" s="225" t="s">
        <v>316</v>
      </c>
      <c r="D186" s="225" t="s">
        <v>185</v>
      </c>
      <c r="E186" s="226" t="s">
        <v>328</v>
      </c>
      <c r="F186" s="227" t="s">
        <v>329</v>
      </c>
      <c r="G186" s="228" t="s">
        <v>195</v>
      </c>
      <c r="H186" s="229">
        <v>1</v>
      </c>
      <c r="I186" s="230"/>
      <c r="J186" s="231">
        <f>ROUND(I186*H186,2)</f>
        <v>0</v>
      </c>
      <c r="K186" s="227" t="s">
        <v>196</v>
      </c>
      <c r="L186" s="43"/>
      <c r="M186" s="232" t="s">
        <v>1</v>
      </c>
      <c r="N186" s="233" t="s">
        <v>38</v>
      </c>
      <c r="O186" s="90"/>
      <c r="P186" s="234">
        <f>O186*H186</f>
        <v>0</v>
      </c>
      <c r="Q186" s="234">
        <v>0.00025999999999999998</v>
      </c>
      <c r="R186" s="234">
        <f>Q186*H186</f>
        <v>0.00025999999999999998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241</v>
      </c>
      <c r="AT186" s="236" t="s">
        <v>185</v>
      </c>
      <c r="AU186" s="236" t="s">
        <v>82</v>
      </c>
      <c r="AY186" s="16" t="s">
        <v>182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241</v>
      </c>
      <c r="BM186" s="236" t="s">
        <v>653</v>
      </c>
    </row>
    <row r="187" s="13" customFormat="1">
      <c r="A187" s="13"/>
      <c r="B187" s="238"/>
      <c r="C187" s="239"/>
      <c r="D187" s="240" t="s">
        <v>191</v>
      </c>
      <c r="E187" s="241" t="s">
        <v>1</v>
      </c>
      <c r="F187" s="242" t="s">
        <v>326</v>
      </c>
      <c r="G187" s="239"/>
      <c r="H187" s="241" t="s">
        <v>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191</v>
      </c>
      <c r="AU187" s="248" t="s">
        <v>82</v>
      </c>
      <c r="AV187" s="13" t="s">
        <v>80</v>
      </c>
      <c r="AW187" s="13" t="s">
        <v>30</v>
      </c>
      <c r="AX187" s="13" t="s">
        <v>73</v>
      </c>
      <c r="AY187" s="248" t="s">
        <v>182</v>
      </c>
    </row>
    <row r="188" s="14" customFormat="1">
      <c r="A188" s="14"/>
      <c r="B188" s="249"/>
      <c r="C188" s="250"/>
      <c r="D188" s="240" t="s">
        <v>191</v>
      </c>
      <c r="E188" s="251" t="s">
        <v>1</v>
      </c>
      <c r="F188" s="252" t="s">
        <v>80</v>
      </c>
      <c r="G188" s="250"/>
      <c r="H188" s="253">
        <v>1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191</v>
      </c>
      <c r="AU188" s="259" t="s">
        <v>82</v>
      </c>
      <c r="AV188" s="14" t="s">
        <v>82</v>
      </c>
      <c r="AW188" s="14" t="s">
        <v>30</v>
      </c>
      <c r="AX188" s="14" t="s">
        <v>80</v>
      </c>
      <c r="AY188" s="259" t="s">
        <v>182</v>
      </c>
    </row>
    <row r="189" s="12" customFormat="1" ht="25.92" customHeight="1">
      <c r="A189" s="12"/>
      <c r="B189" s="209"/>
      <c r="C189" s="210"/>
      <c r="D189" s="211" t="s">
        <v>72</v>
      </c>
      <c r="E189" s="212" t="s">
        <v>250</v>
      </c>
      <c r="F189" s="212" t="s">
        <v>331</v>
      </c>
      <c r="G189" s="210"/>
      <c r="H189" s="210"/>
      <c r="I189" s="213"/>
      <c r="J189" s="214">
        <f>BK189</f>
        <v>0</v>
      </c>
      <c r="K189" s="210"/>
      <c r="L189" s="215"/>
      <c r="M189" s="216"/>
      <c r="N189" s="217"/>
      <c r="O189" s="217"/>
      <c r="P189" s="218">
        <f>P190</f>
        <v>0</v>
      </c>
      <c r="Q189" s="217"/>
      <c r="R189" s="218">
        <f>R190</f>
        <v>0</v>
      </c>
      <c r="S189" s="217"/>
      <c r="T189" s="21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0" t="s">
        <v>199</v>
      </c>
      <c r="AT189" s="221" t="s">
        <v>72</v>
      </c>
      <c r="AU189" s="221" t="s">
        <v>73</v>
      </c>
      <c r="AY189" s="220" t="s">
        <v>182</v>
      </c>
      <c r="BK189" s="222">
        <f>BK190</f>
        <v>0</v>
      </c>
    </row>
    <row r="190" s="12" customFormat="1" ht="22.8" customHeight="1">
      <c r="A190" s="12"/>
      <c r="B190" s="209"/>
      <c r="C190" s="210"/>
      <c r="D190" s="211" t="s">
        <v>72</v>
      </c>
      <c r="E190" s="223" t="s">
        <v>332</v>
      </c>
      <c r="F190" s="223" t="s">
        <v>333</v>
      </c>
      <c r="G190" s="210"/>
      <c r="H190" s="210"/>
      <c r="I190" s="213"/>
      <c r="J190" s="224">
        <f>BK190</f>
        <v>0</v>
      </c>
      <c r="K190" s="210"/>
      <c r="L190" s="215"/>
      <c r="M190" s="216"/>
      <c r="N190" s="217"/>
      <c r="O190" s="217"/>
      <c r="P190" s="218">
        <f>SUM(P191:P195)</f>
        <v>0</v>
      </c>
      <c r="Q190" s="217"/>
      <c r="R190" s="218">
        <f>SUM(R191:R195)</f>
        <v>0</v>
      </c>
      <c r="S190" s="217"/>
      <c r="T190" s="219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80</v>
      </c>
      <c r="AY190" s="220" t="s">
        <v>182</v>
      </c>
      <c r="BK190" s="222">
        <f>SUM(BK191:BK195)</f>
        <v>0</v>
      </c>
    </row>
    <row r="191" s="2" customFormat="1" ht="14.4" customHeight="1">
      <c r="A191" s="37"/>
      <c r="B191" s="38"/>
      <c r="C191" s="225" t="s">
        <v>322</v>
      </c>
      <c r="D191" s="225" t="s">
        <v>185</v>
      </c>
      <c r="E191" s="226" t="s">
        <v>335</v>
      </c>
      <c r="F191" s="227" t="s">
        <v>336</v>
      </c>
      <c r="G191" s="228" t="s">
        <v>337</v>
      </c>
      <c r="H191" s="229">
        <v>1</v>
      </c>
      <c r="I191" s="230"/>
      <c r="J191" s="231">
        <f>ROUND(I191*H191,2)</f>
        <v>0</v>
      </c>
      <c r="K191" s="227" t="s">
        <v>1</v>
      </c>
      <c r="L191" s="43"/>
      <c r="M191" s="232" t="s">
        <v>1</v>
      </c>
      <c r="N191" s="233" t="s">
        <v>38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338</v>
      </c>
      <c r="AT191" s="236" t="s">
        <v>185</v>
      </c>
      <c r="AU191" s="236" t="s">
        <v>82</v>
      </c>
      <c r="AY191" s="16" t="s">
        <v>182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338</v>
      </c>
      <c r="BM191" s="236" t="s">
        <v>654</v>
      </c>
    </row>
    <row r="192" s="2" customFormat="1" ht="37.8" customHeight="1">
      <c r="A192" s="37"/>
      <c r="B192" s="38"/>
      <c r="C192" s="225" t="s">
        <v>327</v>
      </c>
      <c r="D192" s="225" t="s">
        <v>185</v>
      </c>
      <c r="E192" s="226" t="s">
        <v>341</v>
      </c>
      <c r="F192" s="227" t="s">
        <v>342</v>
      </c>
      <c r="G192" s="228" t="s">
        <v>188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655</v>
      </c>
    </row>
    <row r="193" s="13" customFormat="1">
      <c r="A193" s="13"/>
      <c r="B193" s="238"/>
      <c r="C193" s="239"/>
      <c r="D193" s="240" t="s">
        <v>191</v>
      </c>
      <c r="E193" s="241" t="s">
        <v>1</v>
      </c>
      <c r="F193" s="242" t="s">
        <v>656</v>
      </c>
      <c r="G193" s="239"/>
      <c r="H193" s="241" t="s">
        <v>1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191</v>
      </c>
      <c r="AU193" s="248" t="s">
        <v>82</v>
      </c>
      <c r="AV193" s="13" t="s">
        <v>80</v>
      </c>
      <c r="AW193" s="13" t="s">
        <v>30</v>
      </c>
      <c r="AX193" s="13" t="s">
        <v>73</v>
      </c>
      <c r="AY193" s="248" t="s">
        <v>182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345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4" customFormat="1">
      <c r="A195" s="14"/>
      <c r="B195" s="249"/>
      <c r="C195" s="250"/>
      <c r="D195" s="240" t="s">
        <v>191</v>
      </c>
      <c r="E195" s="251" t="s">
        <v>1</v>
      </c>
      <c r="F195" s="252" t="s">
        <v>80</v>
      </c>
      <c r="G195" s="250"/>
      <c r="H195" s="253">
        <v>1</v>
      </c>
      <c r="I195" s="254"/>
      <c r="J195" s="250"/>
      <c r="K195" s="250"/>
      <c r="L195" s="255"/>
      <c r="M195" s="270"/>
      <c r="N195" s="271"/>
      <c r="O195" s="271"/>
      <c r="P195" s="271"/>
      <c r="Q195" s="271"/>
      <c r="R195" s="271"/>
      <c r="S195" s="271"/>
      <c r="T195" s="27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191</v>
      </c>
      <c r="AU195" s="259" t="s">
        <v>82</v>
      </c>
      <c r="AV195" s="14" t="s">
        <v>82</v>
      </c>
      <c r="AW195" s="14" t="s">
        <v>30</v>
      </c>
      <c r="AX195" s="14" t="s">
        <v>80</v>
      </c>
      <c r="AY195" s="259" t="s">
        <v>182</v>
      </c>
    </row>
    <row r="196" s="2" customFormat="1" ht="6.96" customHeight="1">
      <c r="A196" s="37"/>
      <c r="B196" s="65"/>
      <c r="C196" s="66"/>
      <c r="D196" s="66"/>
      <c r="E196" s="66"/>
      <c r="F196" s="66"/>
      <c r="G196" s="66"/>
      <c r="H196" s="66"/>
      <c r="I196" s="66"/>
      <c r="J196" s="66"/>
      <c r="K196" s="66"/>
      <c r="L196" s="43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sheetProtection sheet="1" autoFilter="0" formatColumns="0" formatRows="0" objects="1" scenarios="1" spinCount="100000" saltValue="+zOpteI1db/ULuoCxN76RGHH/efJJPftODGgZrp6vb72reqVvBD6g1+GHnfYcn7J3en5Yw31j4mtnmD36th4OQ==" hashValue="aOG2W3+lsy218R/AmTOVPkBIFrS/BJnBmiTQVZKG9uN9ZOmT2EmBaBKRPVdvYC9wEuhJIqf3IdxtPBW7KwqGBw==" algorithmName="SHA-512" password="CC35"/>
  <autoFilter ref="C130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657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ROUND((SUM(BE131:BE198)),  2)</f>
        <v>0</v>
      </c>
      <c r="G35" s="37"/>
      <c r="H35" s="37"/>
      <c r="I35" s="163">
        <v>0.20999999999999999</v>
      </c>
      <c r="J35" s="162">
        <f>ROUND(((SUM(BE131:BE198))*I35),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ROUND((SUM(BF131:BF198)),  2)</f>
        <v>0</v>
      </c>
      <c r="G36" s="37"/>
      <c r="H36" s="37"/>
      <c r="I36" s="163">
        <v>0.14999999999999999</v>
      </c>
      <c r="J36" s="162">
        <f>ROUND(((SUM(BF131:BF198))*I36),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Modřice OTV - IC6000318601 (kancl.+ turnusová místnost - SEE)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J153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J179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J185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J192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J193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Modřice OTV - IC6000318601 (kancl.+ turnusová místnost - SEE)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P132+P153+P192</f>
        <v>0</v>
      </c>
      <c r="Q131" s="103"/>
      <c r="R131" s="206">
        <f>R132+R153+R192</f>
        <v>0.73652139999999999</v>
      </c>
      <c r="S131" s="103"/>
      <c r="T131" s="207">
        <f>T132+T153+T192</f>
        <v>1.0465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BK132+BK153+BK192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P133+P145+P151</f>
        <v>0</v>
      </c>
      <c r="Q132" s="217"/>
      <c r="R132" s="218">
        <f>R133+R145+R151</f>
        <v>0.20291140000000002</v>
      </c>
      <c r="S132" s="217"/>
      <c r="T132" s="219">
        <f>T133+T145+T151</f>
        <v>1.0465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BK133+BK145+BK151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SUM(P134:P144)</f>
        <v>0</v>
      </c>
      <c r="Q133" s="217"/>
      <c r="R133" s="218">
        <f>SUM(R134:R144)</f>
        <v>0.20291140000000002</v>
      </c>
      <c r="S133" s="217"/>
      <c r="T133" s="219">
        <f>SUM(T134:T144)</f>
        <v>1.0465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SUM(BK134:BK144)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2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0.20000000000000001</v>
      </c>
      <c r="S134" s="234">
        <v>0.5</v>
      </c>
      <c r="T134" s="235">
        <f>S134*H134</f>
        <v>1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658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659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82</v>
      </c>
      <c r="G136" s="250"/>
      <c r="H136" s="253">
        <v>2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10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660</v>
      </c>
    </row>
    <row r="138" s="2" customFormat="1" ht="24.15" customHeight="1">
      <c r="A138" s="37"/>
      <c r="B138" s="38"/>
      <c r="C138" s="225" t="s">
        <v>199</v>
      </c>
      <c r="D138" s="225" t="s">
        <v>185</v>
      </c>
      <c r="E138" s="226" t="s">
        <v>200</v>
      </c>
      <c r="F138" s="227" t="s">
        <v>201</v>
      </c>
      <c r="G138" s="228" t="s">
        <v>195</v>
      </c>
      <c r="H138" s="229">
        <v>10</v>
      </c>
      <c r="I138" s="230"/>
      <c r="J138" s="231">
        <f>ROUND(I138*H138,2)</f>
        <v>0</v>
      </c>
      <c r="K138" s="227" t="s">
        <v>196</v>
      </c>
      <c r="L138" s="43"/>
      <c r="M138" s="232" t="s">
        <v>1</v>
      </c>
      <c r="N138" s="233" t="s">
        <v>38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189</v>
      </c>
      <c r="AT138" s="236" t="s">
        <v>185</v>
      </c>
      <c r="AU138" s="236" t="s">
        <v>82</v>
      </c>
      <c r="AY138" s="16" t="s">
        <v>182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189</v>
      </c>
      <c r="BM138" s="236" t="s">
        <v>661</v>
      </c>
    </row>
    <row r="139" s="2" customFormat="1" ht="24.15" customHeight="1">
      <c r="A139" s="37"/>
      <c r="B139" s="38"/>
      <c r="C139" s="225" t="s">
        <v>189</v>
      </c>
      <c r="D139" s="225" t="s">
        <v>185</v>
      </c>
      <c r="E139" s="226" t="s">
        <v>203</v>
      </c>
      <c r="F139" s="227" t="s">
        <v>204</v>
      </c>
      <c r="G139" s="228" t="s">
        <v>195</v>
      </c>
      <c r="H139" s="229">
        <v>47.659999999999997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4.0000000000000003E-05</v>
      </c>
      <c r="R139" s="234">
        <f>Q139*H139</f>
        <v>0.0019063999999999999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662</v>
      </c>
    </row>
    <row r="140" s="13" customFormat="1">
      <c r="A140" s="13"/>
      <c r="B140" s="238"/>
      <c r="C140" s="239"/>
      <c r="D140" s="240" t="s">
        <v>191</v>
      </c>
      <c r="E140" s="241" t="s">
        <v>1</v>
      </c>
      <c r="F140" s="242" t="s">
        <v>206</v>
      </c>
      <c r="G140" s="239"/>
      <c r="H140" s="241" t="s">
        <v>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191</v>
      </c>
      <c r="AU140" s="248" t="s">
        <v>82</v>
      </c>
      <c r="AV140" s="13" t="s">
        <v>80</v>
      </c>
      <c r="AW140" s="13" t="s">
        <v>30</v>
      </c>
      <c r="AX140" s="13" t="s">
        <v>73</v>
      </c>
      <c r="AY140" s="248" t="s">
        <v>182</v>
      </c>
    </row>
    <row r="141" s="14" customFormat="1">
      <c r="A141" s="14"/>
      <c r="B141" s="249"/>
      <c r="C141" s="250"/>
      <c r="D141" s="240" t="s">
        <v>191</v>
      </c>
      <c r="E141" s="251" t="s">
        <v>1</v>
      </c>
      <c r="F141" s="252" t="s">
        <v>663</v>
      </c>
      <c r="G141" s="250"/>
      <c r="H141" s="253">
        <v>47.659999999999997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191</v>
      </c>
      <c r="AU141" s="259" t="s">
        <v>82</v>
      </c>
      <c r="AV141" s="14" t="s">
        <v>82</v>
      </c>
      <c r="AW141" s="14" t="s">
        <v>30</v>
      </c>
      <c r="AX141" s="14" t="s">
        <v>80</v>
      </c>
      <c r="AY141" s="259" t="s">
        <v>182</v>
      </c>
    </row>
    <row r="142" s="2" customFormat="1" ht="24.15" customHeight="1">
      <c r="A142" s="37"/>
      <c r="B142" s="38"/>
      <c r="C142" s="225" t="s">
        <v>210</v>
      </c>
      <c r="D142" s="225" t="s">
        <v>185</v>
      </c>
      <c r="E142" s="226" t="s">
        <v>386</v>
      </c>
      <c r="F142" s="227" t="s">
        <v>387</v>
      </c>
      <c r="G142" s="228" t="s">
        <v>240</v>
      </c>
      <c r="H142" s="229">
        <v>1.5</v>
      </c>
      <c r="I142" s="230"/>
      <c r="J142" s="231">
        <f>ROUND(I142*H142,2)</f>
        <v>0</v>
      </c>
      <c r="K142" s="227" t="s">
        <v>196</v>
      </c>
      <c r="L142" s="43"/>
      <c r="M142" s="232" t="s">
        <v>1</v>
      </c>
      <c r="N142" s="233" t="s">
        <v>38</v>
      </c>
      <c r="O142" s="90"/>
      <c r="P142" s="234">
        <f>O142*H142</f>
        <v>0</v>
      </c>
      <c r="Q142" s="234">
        <v>0.00067000000000000002</v>
      </c>
      <c r="R142" s="234">
        <f>Q142*H142</f>
        <v>0.001005</v>
      </c>
      <c r="S142" s="234">
        <v>0.031</v>
      </c>
      <c r="T142" s="235">
        <f>S142*H142</f>
        <v>0.0465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189</v>
      </c>
      <c r="AT142" s="236" t="s">
        <v>185</v>
      </c>
      <c r="AU142" s="236" t="s">
        <v>82</v>
      </c>
      <c r="AY142" s="16" t="s">
        <v>182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189</v>
      </c>
      <c r="BM142" s="236" t="s">
        <v>664</v>
      </c>
    </row>
    <row r="143" s="13" customFormat="1">
      <c r="A143" s="13"/>
      <c r="B143" s="238"/>
      <c r="C143" s="239"/>
      <c r="D143" s="240" t="s">
        <v>191</v>
      </c>
      <c r="E143" s="241" t="s">
        <v>1</v>
      </c>
      <c r="F143" s="242" t="s">
        <v>389</v>
      </c>
      <c r="G143" s="239"/>
      <c r="H143" s="241" t="s">
        <v>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191</v>
      </c>
      <c r="AU143" s="248" t="s">
        <v>82</v>
      </c>
      <c r="AV143" s="13" t="s">
        <v>80</v>
      </c>
      <c r="AW143" s="13" t="s">
        <v>30</v>
      </c>
      <c r="AX143" s="13" t="s">
        <v>73</v>
      </c>
      <c r="AY143" s="248" t="s">
        <v>182</v>
      </c>
    </row>
    <row r="144" s="14" customFormat="1">
      <c r="A144" s="14"/>
      <c r="B144" s="249"/>
      <c r="C144" s="250"/>
      <c r="D144" s="240" t="s">
        <v>191</v>
      </c>
      <c r="E144" s="251" t="s">
        <v>1</v>
      </c>
      <c r="F144" s="252" t="s">
        <v>665</v>
      </c>
      <c r="G144" s="250"/>
      <c r="H144" s="253">
        <v>1.5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191</v>
      </c>
      <c r="AU144" s="259" t="s">
        <v>82</v>
      </c>
      <c r="AV144" s="14" t="s">
        <v>82</v>
      </c>
      <c r="AW144" s="14" t="s">
        <v>30</v>
      </c>
      <c r="AX144" s="14" t="s">
        <v>80</v>
      </c>
      <c r="AY144" s="259" t="s">
        <v>182</v>
      </c>
    </row>
    <row r="145" s="12" customFormat="1" ht="22.8" customHeight="1">
      <c r="A145" s="12"/>
      <c r="B145" s="209"/>
      <c r="C145" s="210"/>
      <c r="D145" s="211" t="s">
        <v>72</v>
      </c>
      <c r="E145" s="223" t="s">
        <v>208</v>
      </c>
      <c r="F145" s="223" t="s">
        <v>209</v>
      </c>
      <c r="G145" s="210"/>
      <c r="H145" s="210"/>
      <c r="I145" s="213"/>
      <c r="J145" s="224">
        <f>BK145</f>
        <v>0</v>
      </c>
      <c r="K145" s="210"/>
      <c r="L145" s="215"/>
      <c r="M145" s="216"/>
      <c r="N145" s="217"/>
      <c r="O145" s="217"/>
      <c r="P145" s="218">
        <f>SUM(P146:P150)</f>
        <v>0</v>
      </c>
      <c r="Q145" s="217"/>
      <c r="R145" s="218">
        <f>SUM(R146:R150)</f>
        <v>0</v>
      </c>
      <c r="S145" s="217"/>
      <c r="T145" s="219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0" t="s">
        <v>80</v>
      </c>
      <c r="AT145" s="221" t="s">
        <v>72</v>
      </c>
      <c r="AU145" s="221" t="s">
        <v>80</v>
      </c>
      <c r="AY145" s="220" t="s">
        <v>182</v>
      </c>
      <c r="BK145" s="222">
        <f>SUM(BK146:BK150)</f>
        <v>0</v>
      </c>
    </row>
    <row r="146" s="2" customFormat="1" ht="24.15" customHeight="1">
      <c r="A146" s="37"/>
      <c r="B146" s="38"/>
      <c r="C146" s="225" t="s">
        <v>215</v>
      </c>
      <c r="D146" s="225" t="s">
        <v>185</v>
      </c>
      <c r="E146" s="226" t="s">
        <v>211</v>
      </c>
      <c r="F146" s="227" t="s">
        <v>212</v>
      </c>
      <c r="G146" s="228" t="s">
        <v>213</v>
      </c>
      <c r="H146" s="229">
        <v>1.0469999999999999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666</v>
      </c>
    </row>
    <row r="147" s="2" customFormat="1" ht="24.15" customHeight="1">
      <c r="A147" s="37"/>
      <c r="B147" s="38"/>
      <c r="C147" s="225" t="s">
        <v>219</v>
      </c>
      <c r="D147" s="225" t="s">
        <v>185</v>
      </c>
      <c r="E147" s="226" t="s">
        <v>216</v>
      </c>
      <c r="F147" s="227" t="s">
        <v>217</v>
      </c>
      <c r="G147" s="228" t="s">
        <v>213</v>
      </c>
      <c r="H147" s="229">
        <v>1.0469999999999999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667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220</v>
      </c>
      <c r="F148" s="227" t="s">
        <v>221</v>
      </c>
      <c r="G148" s="228" t="s">
        <v>213</v>
      </c>
      <c r="H148" s="229">
        <v>10.470000000000001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668</v>
      </c>
    </row>
    <row r="149" s="14" customFormat="1">
      <c r="A149" s="14"/>
      <c r="B149" s="249"/>
      <c r="C149" s="250"/>
      <c r="D149" s="240" t="s">
        <v>191</v>
      </c>
      <c r="E149" s="251" t="s">
        <v>1</v>
      </c>
      <c r="F149" s="252" t="s">
        <v>669</v>
      </c>
      <c r="G149" s="250"/>
      <c r="H149" s="253">
        <v>10.470000000000001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191</v>
      </c>
      <c r="AU149" s="259" t="s">
        <v>82</v>
      </c>
      <c r="AV149" s="14" t="s">
        <v>82</v>
      </c>
      <c r="AW149" s="14" t="s">
        <v>30</v>
      </c>
      <c r="AX149" s="14" t="s">
        <v>80</v>
      </c>
      <c r="AY149" s="259" t="s">
        <v>182</v>
      </c>
    </row>
    <row r="150" s="2" customFormat="1" ht="24.15" customHeight="1">
      <c r="A150" s="37"/>
      <c r="B150" s="38"/>
      <c r="C150" s="225" t="s">
        <v>183</v>
      </c>
      <c r="D150" s="225" t="s">
        <v>185</v>
      </c>
      <c r="E150" s="226" t="s">
        <v>225</v>
      </c>
      <c r="F150" s="227" t="s">
        <v>226</v>
      </c>
      <c r="G150" s="228" t="s">
        <v>213</v>
      </c>
      <c r="H150" s="229">
        <v>1.0469999999999999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670</v>
      </c>
    </row>
    <row r="151" s="12" customFormat="1" ht="22.8" customHeight="1">
      <c r="A151" s="12"/>
      <c r="B151" s="209"/>
      <c r="C151" s="210"/>
      <c r="D151" s="211" t="s">
        <v>72</v>
      </c>
      <c r="E151" s="223" t="s">
        <v>228</v>
      </c>
      <c r="F151" s="223" t="s">
        <v>229</v>
      </c>
      <c r="G151" s="210"/>
      <c r="H151" s="210"/>
      <c r="I151" s="213"/>
      <c r="J151" s="224">
        <f>BK151</f>
        <v>0</v>
      </c>
      <c r="K151" s="210"/>
      <c r="L151" s="215"/>
      <c r="M151" s="216"/>
      <c r="N151" s="217"/>
      <c r="O151" s="217"/>
      <c r="P151" s="218">
        <f>P152</f>
        <v>0</v>
      </c>
      <c r="Q151" s="217"/>
      <c r="R151" s="218">
        <f>R152</f>
        <v>0</v>
      </c>
      <c r="S151" s="217"/>
      <c r="T151" s="21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80</v>
      </c>
      <c r="AT151" s="221" t="s">
        <v>72</v>
      </c>
      <c r="AU151" s="221" t="s">
        <v>80</v>
      </c>
      <c r="AY151" s="220" t="s">
        <v>182</v>
      </c>
      <c r="BK151" s="222">
        <f>BK152</f>
        <v>0</v>
      </c>
    </row>
    <row r="152" s="2" customFormat="1" ht="14.4" customHeight="1">
      <c r="A152" s="37"/>
      <c r="B152" s="38"/>
      <c r="C152" s="225" t="s">
        <v>237</v>
      </c>
      <c r="D152" s="225" t="s">
        <v>185</v>
      </c>
      <c r="E152" s="226" t="s">
        <v>230</v>
      </c>
      <c r="F152" s="227" t="s">
        <v>231</v>
      </c>
      <c r="G152" s="228" t="s">
        <v>213</v>
      </c>
      <c r="H152" s="229">
        <v>0.20300000000000001</v>
      </c>
      <c r="I152" s="230"/>
      <c r="J152" s="231">
        <f>ROUND(I152*H152,2)</f>
        <v>0</v>
      </c>
      <c r="K152" s="227" t="s">
        <v>196</v>
      </c>
      <c r="L152" s="43"/>
      <c r="M152" s="232" t="s">
        <v>1</v>
      </c>
      <c r="N152" s="233" t="s">
        <v>38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189</v>
      </c>
      <c r="AT152" s="236" t="s">
        <v>185</v>
      </c>
      <c r="AU152" s="236" t="s">
        <v>82</v>
      </c>
      <c r="AY152" s="16" t="s">
        <v>182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189</v>
      </c>
      <c r="BM152" s="236" t="s">
        <v>671</v>
      </c>
    </row>
    <row r="153" s="12" customFormat="1" ht="25.92" customHeight="1">
      <c r="A153" s="12"/>
      <c r="B153" s="209"/>
      <c r="C153" s="210"/>
      <c r="D153" s="211" t="s">
        <v>72</v>
      </c>
      <c r="E153" s="212" t="s">
        <v>233</v>
      </c>
      <c r="F153" s="212" t="s">
        <v>234</v>
      </c>
      <c r="G153" s="210"/>
      <c r="H153" s="210"/>
      <c r="I153" s="213"/>
      <c r="J153" s="214">
        <f>BK153</f>
        <v>0</v>
      </c>
      <c r="K153" s="210"/>
      <c r="L153" s="215"/>
      <c r="M153" s="216"/>
      <c r="N153" s="217"/>
      <c r="O153" s="217"/>
      <c r="P153" s="218">
        <f>P154+P163+P179+P185</f>
        <v>0</v>
      </c>
      <c r="Q153" s="217"/>
      <c r="R153" s="218">
        <f>R154+R163+R179+R185</f>
        <v>0.53361000000000003</v>
      </c>
      <c r="S153" s="217"/>
      <c r="T153" s="219">
        <f>T154+T163+T179+T185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0" t="s">
        <v>82</v>
      </c>
      <c r="AT153" s="221" t="s">
        <v>72</v>
      </c>
      <c r="AU153" s="221" t="s">
        <v>73</v>
      </c>
      <c r="AY153" s="220" t="s">
        <v>182</v>
      </c>
      <c r="BK153" s="222">
        <f>BK154+BK163+BK179+BK185</f>
        <v>0</v>
      </c>
    </row>
    <row r="154" s="12" customFormat="1" ht="22.8" customHeight="1">
      <c r="A154" s="12"/>
      <c r="B154" s="209"/>
      <c r="C154" s="210"/>
      <c r="D154" s="211" t="s">
        <v>72</v>
      </c>
      <c r="E154" s="223" t="s">
        <v>235</v>
      </c>
      <c r="F154" s="223" t="s">
        <v>236</v>
      </c>
      <c r="G154" s="210"/>
      <c r="H154" s="210"/>
      <c r="I154" s="213"/>
      <c r="J154" s="224">
        <f>BK154</f>
        <v>0</v>
      </c>
      <c r="K154" s="210"/>
      <c r="L154" s="215"/>
      <c r="M154" s="216"/>
      <c r="N154" s="217"/>
      <c r="O154" s="217"/>
      <c r="P154" s="218">
        <f>SUM(P155:P162)</f>
        <v>0</v>
      </c>
      <c r="Q154" s="217"/>
      <c r="R154" s="218">
        <f>SUM(R155:R162)</f>
        <v>0.01025</v>
      </c>
      <c r="S154" s="217"/>
      <c r="T154" s="219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80</v>
      </c>
      <c r="AY154" s="220" t="s">
        <v>182</v>
      </c>
      <c r="BK154" s="222">
        <f>SUM(BK155:BK162)</f>
        <v>0</v>
      </c>
    </row>
    <row r="155" s="2" customFormat="1" ht="14.4" customHeight="1">
      <c r="A155" s="37"/>
      <c r="B155" s="38"/>
      <c r="C155" s="225" t="s">
        <v>244</v>
      </c>
      <c r="D155" s="225" t="s">
        <v>185</v>
      </c>
      <c r="E155" s="226" t="s">
        <v>238</v>
      </c>
      <c r="F155" s="227" t="s">
        <v>239</v>
      </c>
      <c r="G155" s="228" t="s">
        <v>240</v>
      </c>
      <c r="H155" s="229">
        <v>25</v>
      </c>
      <c r="I155" s="230"/>
      <c r="J155" s="231">
        <f>ROUND(I155*H155,2)</f>
        <v>0</v>
      </c>
      <c r="K155" s="227" t="s">
        <v>1</v>
      </c>
      <c r="L155" s="43"/>
      <c r="M155" s="232" t="s">
        <v>1</v>
      </c>
      <c r="N155" s="233" t="s">
        <v>38</v>
      </c>
      <c r="O155" s="90"/>
      <c r="P155" s="234">
        <f>O155*H155</f>
        <v>0</v>
      </c>
      <c r="Q155" s="234">
        <v>0.00040999999999999999</v>
      </c>
      <c r="R155" s="234">
        <f>Q155*H155</f>
        <v>0.01025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241</v>
      </c>
      <c r="AT155" s="236" t="s">
        <v>185</v>
      </c>
      <c r="AU155" s="236" t="s">
        <v>82</v>
      </c>
      <c r="AY155" s="16" t="s">
        <v>182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80</v>
      </c>
      <c r="BK155" s="237">
        <f>ROUND(I155*H155,2)</f>
        <v>0</v>
      </c>
      <c r="BL155" s="16" t="s">
        <v>241</v>
      </c>
      <c r="BM155" s="236" t="s">
        <v>672</v>
      </c>
    </row>
    <row r="156" s="13" customFormat="1">
      <c r="A156" s="13"/>
      <c r="B156" s="238"/>
      <c r="C156" s="239"/>
      <c r="D156" s="240" t="s">
        <v>191</v>
      </c>
      <c r="E156" s="241" t="s">
        <v>1</v>
      </c>
      <c r="F156" s="242" t="s">
        <v>243</v>
      </c>
      <c r="G156" s="239"/>
      <c r="H156" s="241" t="s">
        <v>1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191</v>
      </c>
      <c r="AU156" s="248" t="s">
        <v>82</v>
      </c>
      <c r="AV156" s="13" t="s">
        <v>80</v>
      </c>
      <c r="AW156" s="13" t="s">
        <v>30</v>
      </c>
      <c r="AX156" s="13" t="s">
        <v>73</v>
      </c>
      <c r="AY156" s="248" t="s">
        <v>182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307</v>
      </c>
      <c r="G157" s="250"/>
      <c r="H157" s="253">
        <v>25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14.4" customHeight="1">
      <c r="A158" s="37"/>
      <c r="B158" s="38"/>
      <c r="C158" s="225" t="s">
        <v>249</v>
      </c>
      <c r="D158" s="225" t="s">
        <v>185</v>
      </c>
      <c r="E158" s="226" t="s">
        <v>245</v>
      </c>
      <c r="F158" s="227" t="s">
        <v>246</v>
      </c>
      <c r="G158" s="228" t="s">
        <v>247</v>
      </c>
      <c r="H158" s="229">
        <v>4</v>
      </c>
      <c r="I158" s="230"/>
      <c r="J158" s="231">
        <f>ROUND(I158*H158,2)</f>
        <v>0</v>
      </c>
      <c r="K158" s="227" t="s">
        <v>196</v>
      </c>
      <c r="L158" s="43"/>
      <c r="M158" s="232" t="s">
        <v>1</v>
      </c>
      <c r="N158" s="233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241</v>
      </c>
      <c r="AT158" s="236" t="s">
        <v>185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673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189</v>
      </c>
      <c r="G159" s="250"/>
      <c r="H159" s="253">
        <v>4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60" t="s">
        <v>255</v>
      </c>
      <c r="D160" s="260" t="s">
        <v>250</v>
      </c>
      <c r="E160" s="261" t="s">
        <v>251</v>
      </c>
      <c r="F160" s="262" t="s">
        <v>252</v>
      </c>
      <c r="G160" s="263" t="s">
        <v>247</v>
      </c>
      <c r="H160" s="264">
        <v>2</v>
      </c>
      <c r="I160" s="265"/>
      <c r="J160" s="266">
        <f>ROUND(I160*H160,2)</f>
        <v>0</v>
      </c>
      <c r="K160" s="262" t="s">
        <v>1</v>
      </c>
      <c r="L160" s="267"/>
      <c r="M160" s="268" t="s">
        <v>1</v>
      </c>
      <c r="N160" s="269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253</v>
      </c>
      <c r="AT160" s="236" t="s">
        <v>250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674</v>
      </c>
    </row>
    <row r="161" s="14" customFormat="1">
      <c r="A161" s="14"/>
      <c r="B161" s="249"/>
      <c r="C161" s="250"/>
      <c r="D161" s="240" t="s">
        <v>191</v>
      </c>
      <c r="E161" s="251" t="s">
        <v>1</v>
      </c>
      <c r="F161" s="252" t="s">
        <v>82</v>
      </c>
      <c r="G161" s="250"/>
      <c r="H161" s="253">
        <v>2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191</v>
      </c>
      <c r="AU161" s="259" t="s">
        <v>82</v>
      </c>
      <c r="AV161" s="14" t="s">
        <v>82</v>
      </c>
      <c r="AW161" s="14" t="s">
        <v>30</v>
      </c>
      <c r="AX161" s="14" t="s">
        <v>80</v>
      </c>
      <c r="AY161" s="259" t="s">
        <v>182</v>
      </c>
    </row>
    <row r="162" s="2" customFormat="1" ht="24.15" customHeight="1">
      <c r="A162" s="37"/>
      <c r="B162" s="38"/>
      <c r="C162" s="225" t="s">
        <v>261</v>
      </c>
      <c r="D162" s="225" t="s">
        <v>185</v>
      </c>
      <c r="E162" s="226" t="s">
        <v>256</v>
      </c>
      <c r="F162" s="227" t="s">
        <v>257</v>
      </c>
      <c r="G162" s="228" t="s">
        <v>213</v>
      </c>
      <c r="H162" s="229">
        <v>0.01</v>
      </c>
      <c r="I162" s="230"/>
      <c r="J162" s="231">
        <f>ROUND(I162*H162,2)</f>
        <v>0</v>
      </c>
      <c r="K162" s="227" t="s">
        <v>196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675</v>
      </c>
    </row>
    <row r="163" s="12" customFormat="1" ht="22.8" customHeight="1">
      <c r="A163" s="12"/>
      <c r="B163" s="209"/>
      <c r="C163" s="210"/>
      <c r="D163" s="211" t="s">
        <v>72</v>
      </c>
      <c r="E163" s="223" t="s">
        <v>259</v>
      </c>
      <c r="F163" s="223" t="s">
        <v>260</v>
      </c>
      <c r="G163" s="210"/>
      <c r="H163" s="210"/>
      <c r="I163" s="213"/>
      <c r="J163" s="224">
        <f>BK163</f>
        <v>0</v>
      </c>
      <c r="K163" s="210"/>
      <c r="L163" s="215"/>
      <c r="M163" s="216"/>
      <c r="N163" s="217"/>
      <c r="O163" s="217"/>
      <c r="P163" s="218">
        <f>SUM(P164:P178)</f>
        <v>0</v>
      </c>
      <c r="Q163" s="217"/>
      <c r="R163" s="218">
        <f>SUM(R164:R178)</f>
        <v>0.02</v>
      </c>
      <c r="S163" s="217"/>
      <c r="T163" s="219">
        <f>SUM(T164:T178)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0" t="s">
        <v>82</v>
      </c>
      <c r="AT163" s="221" t="s">
        <v>72</v>
      </c>
      <c r="AU163" s="221" t="s">
        <v>80</v>
      </c>
      <c r="AY163" s="220" t="s">
        <v>182</v>
      </c>
      <c r="BK163" s="222">
        <f>SUM(BK164:BK178)</f>
        <v>0</v>
      </c>
    </row>
    <row r="164" s="2" customFormat="1" ht="14.4" customHeight="1">
      <c r="A164" s="37"/>
      <c r="B164" s="38"/>
      <c r="C164" s="225" t="s">
        <v>8</v>
      </c>
      <c r="D164" s="225" t="s">
        <v>185</v>
      </c>
      <c r="E164" s="226" t="s">
        <v>262</v>
      </c>
      <c r="F164" s="227" t="s">
        <v>263</v>
      </c>
      <c r="G164" s="228" t="s">
        <v>264</v>
      </c>
      <c r="H164" s="229">
        <v>2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676</v>
      </c>
    </row>
    <row r="165" s="2" customFormat="1" ht="14.4" customHeight="1">
      <c r="A165" s="37"/>
      <c r="B165" s="38"/>
      <c r="C165" s="225" t="s">
        <v>241</v>
      </c>
      <c r="D165" s="225" t="s">
        <v>185</v>
      </c>
      <c r="E165" s="226" t="s">
        <v>266</v>
      </c>
      <c r="F165" s="227" t="s">
        <v>267</v>
      </c>
      <c r="G165" s="228" t="s">
        <v>240</v>
      </c>
      <c r="H165" s="229">
        <v>10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677</v>
      </c>
    </row>
    <row r="166" s="2" customFormat="1" ht="14.4" customHeight="1">
      <c r="A166" s="37"/>
      <c r="B166" s="38"/>
      <c r="C166" s="225" t="s">
        <v>273</v>
      </c>
      <c r="D166" s="225" t="s">
        <v>185</v>
      </c>
      <c r="E166" s="226" t="s">
        <v>269</v>
      </c>
      <c r="F166" s="227" t="s">
        <v>270</v>
      </c>
      <c r="G166" s="228" t="s">
        <v>240</v>
      </c>
      <c r="H166" s="229">
        <v>10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0.002</v>
      </c>
      <c r="R166" s="234">
        <f>Q166*H166</f>
        <v>0.02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678</v>
      </c>
    </row>
    <row r="167" s="13" customFormat="1">
      <c r="A167" s="13"/>
      <c r="B167" s="238"/>
      <c r="C167" s="239"/>
      <c r="D167" s="240" t="s">
        <v>191</v>
      </c>
      <c r="E167" s="241" t="s">
        <v>1</v>
      </c>
      <c r="F167" s="242" t="s">
        <v>272</v>
      </c>
      <c r="G167" s="239"/>
      <c r="H167" s="241" t="s">
        <v>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191</v>
      </c>
      <c r="AU167" s="248" t="s">
        <v>82</v>
      </c>
      <c r="AV167" s="13" t="s">
        <v>80</v>
      </c>
      <c r="AW167" s="13" t="s">
        <v>30</v>
      </c>
      <c r="AX167" s="13" t="s">
        <v>73</v>
      </c>
      <c r="AY167" s="248" t="s">
        <v>182</v>
      </c>
    </row>
    <row r="168" s="14" customFormat="1">
      <c r="A168" s="14"/>
      <c r="B168" s="249"/>
      <c r="C168" s="250"/>
      <c r="D168" s="240" t="s">
        <v>191</v>
      </c>
      <c r="E168" s="251" t="s">
        <v>1</v>
      </c>
      <c r="F168" s="252" t="s">
        <v>237</v>
      </c>
      <c r="G168" s="250"/>
      <c r="H168" s="253">
        <v>10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191</v>
      </c>
      <c r="AU168" s="259" t="s">
        <v>82</v>
      </c>
      <c r="AV168" s="14" t="s">
        <v>82</v>
      </c>
      <c r="AW168" s="14" t="s">
        <v>30</v>
      </c>
      <c r="AX168" s="14" t="s">
        <v>80</v>
      </c>
      <c r="AY168" s="259" t="s">
        <v>182</v>
      </c>
    </row>
    <row r="169" s="2" customFormat="1" ht="24.15" customHeight="1">
      <c r="A169" s="37"/>
      <c r="B169" s="38"/>
      <c r="C169" s="225" t="s">
        <v>277</v>
      </c>
      <c r="D169" s="225" t="s">
        <v>185</v>
      </c>
      <c r="E169" s="226" t="s">
        <v>274</v>
      </c>
      <c r="F169" s="227" t="s">
        <v>275</v>
      </c>
      <c r="G169" s="228" t="s">
        <v>247</v>
      </c>
      <c r="H169" s="229">
        <v>2</v>
      </c>
      <c r="I169" s="230"/>
      <c r="J169" s="231">
        <f>ROUND(I169*H169,2)</f>
        <v>0</v>
      </c>
      <c r="K169" s="227" t="s">
        <v>196</v>
      </c>
      <c r="L169" s="43"/>
      <c r="M169" s="232" t="s">
        <v>1</v>
      </c>
      <c r="N169" s="233" t="s">
        <v>38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189</v>
      </c>
      <c r="AT169" s="236" t="s">
        <v>185</v>
      </c>
      <c r="AU169" s="236" t="s">
        <v>82</v>
      </c>
      <c r="AY169" s="16" t="s">
        <v>182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189</v>
      </c>
      <c r="BM169" s="236" t="s">
        <v>679</v>
      </c>
    </row>
    <row r="170" s="2" customFormat="1" ht="14.4" customHeight="1">
      <c r="A170" s="37"/>
      <c r="B170" s="38"/>
      <c r="C170" s="260" t="s">
        <v>282</v>
      </c>
      <c r="D170" s="260" t="s">
        <v>250</v>
      </c>
      <c r="E170" s="261" t="s">
        <v>680</v>
      </c>
      <c r="F170" s="262" t="s">
        <v>279</v>
      </c>
      <c r="G170" s="263" t="s">
        <v>188</v>
      </c>
      <c r="H170" s="264">
        <v>1</v>
      </c>
      <c r="I170" s="265"/>
      <c r="J170" s="266">
        <f>ROUND(I170*H170,2)</f>
        <v>0</v>
      </c>
      <c r="K170" s="262" t="s">
        <v>1</v>
      </c>
      <c r="L170" s="267"/>
      <c r="M170" s="268" t="s">
        <v>1</v>
      </c>
      <c r="N170" s="269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224</v>
      </c>
      <c r="AT170" s="236" t="s">
        <v>250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681</v>
      </c>
    </row>
    <row r="171" s="13" customFormat="1">
      <c r="A171" s="13"/>
      <c r="B171" s="238"/>
      <c r="C171" s="239"/>
      <c r="D171" s="240" t="s">
        <v>191</v>
      </c>
      <c r="E171" s="241" t="s">
        <v>1</v>
      </c>
      <c r="F171" s="242" t="s">
        <v>281</v>
      </c>
      <c r="G171" s="239"/>
      <c r="H171" s="241" t="s">
        <v>1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191</v>
      </c>
      <c r="AU171" s="248" t="s">
        <v>82</v>
      </c>
      <c r="AV171" s="13" t="s">
        <v>80</v>
      </c>
      <c r="AW171" s="13" t="s">
        <v>30</v>
      </c>
      <c r="AX171" s="13" t="s">
        <v>73</v>
      </c>
      <c r="AY171" s="248" t="s">
        <v>182</v>
      </c>
    </row>
    <row r="172" s="14" customFormat="1">
      <c r="A172" s="14"/>
      <c r="B172" s="249"/>
      <c r="C172" s="250"/>
      <c r="D172" s="240" t="s">
        <v>191</v>
      </c>
      <c r="E172" s="251" t="s">
        <v>1</v>
      </c>
      <c r="F172" s="252" t="s">
        <v>80</v>
      </c>
      <c r="G172" s="250"/>
      <c r="H172" s="253">
        <v>1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191</v>
      </c>
      <c r="AU172" s="259" t="s">
        <v>82</v>
      </c>
      <c r="AV172" s="14" t="s">
        <v>82</v>
      </c>
      <c r="AW172" s="14" t="s">
        <v>30</v>
      </c>
      <c r="AX172" s="14" t="s">
        <v>80</v>
      </c>
      <c r="AY172" s="259" t="s">
        <v>182</v>
      </c>
    </row>
    <row r="173" s="2" customFormat="1" ht="14.4" customHeight="1">
      <c r="A173" s="37"/>
      <c r="B173" s="38"/>
      <c r="C173" s="260" t="s">
        <v>286</v>
      </c>
      <c r="D173" s="260" t="s">
        <v>250</v>
      </c>
      <c r="E173" s="261" t="s">
        <v>682</v>
      </c>
      <c r="F173" s="262" t="s">
        <v>279</v>
      </c>
      <c r="G173" s="263" t="s">
        <v>188</v>
      </c>
      <c r="H173" s="264">
        <v>1</v>
      </c>
      <c r="I173" s="265"/>
      <c r="J173" s="266">
        <f>ROUND(I173*H173,2)</f>
        <v>0</v>
      </c>
      <c r="K173" s="262" t="s">
        <v>1</v>
      </c>
      <c r="L173" s="267"/>
      <c r="M173" s="268" t="s">
        <v>1</v>
      </c>
      <c r="N173" s="269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224</v>
      </c>
      <c r="AT173" s="236" t="s">
        <v>250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189</v>
      </c>
      <c r="BM173" s="236" t="s">
        <v>683</v>
      </c>
    </row>
    <row r="174" s="13" customFormat="1">
      <c r="A174" s="13"/>
      <c r="B174" s="238"/>
      <c r="C174" s="239"/>
      <c r="D174" s="240" t="s">
        <v>191</v>
      </c>
      <c r="E174" s="241" t="s">
        <v>1</v>
      </c>
      <c r="F174" s="242" t="s">
        <v>684</v>
      </c>
      <c r="G174" s="239"/>
      <c r="H174" s="241" t="s">
        <v>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191</v>
      </c>
      <c r="AU174" s="248" t="s">
        <v>82</v>
      </c>
      <c r="AV174" s="13" t="s">
        <v>80</v>
      </c>
      <c r="AW174" s="13" t="s">
        <v>30</v>
      </c>
      <c r="AX174" s="13" t="s">
        <v>73</v>
      </c>
      <c r="AY174" s="248" t="s">
        <v>182</v>
      </c>
    </row>
    <row r="175" s="14" customFormat="1">
      <c r="A175" s="14"/>
      <c r="B175" s="249"/>
      <c r="C175" s="250"/>
      <c r="D175" s="240" t="s">
        <v>191</v>
      </c>
      <c r="E175" s="251" t="s">
        <v>1</v>
      </c>
      <c r="F175" s="252" t="s">
        <v>80</v>
      </c>
      <c r="G175" s="250"/>
      <c r="H175" s="253">
        <v>1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191</v>
      </c>
      <c r="AU175" s="259" t="s">
        <v>82</v>
      </c>
      <c r="AV175" s="14" t="s">
        <v>82</v>
      </c>
      <c r="AW175" s="14" t="s">
        <v>30</v>
      </c>
      <c r="AX175" s="14" t="s">
        <v>80</v>
      </c>
      <c r="AY175" s="259" t="s">
        <v>182</v>
      </c>
    </row>
    <row r="176" s="2" customFormat="1" ht="24.15" customHeight="1">
      <c r="A176" s="37"/>
      <c r="B176" s="38"/>
      <c r="C176" s="225" t="s">
        <v>7</v>
      </c>
      <c r="D176" s="225" t="s">
        <v>185</v>
      </c>
      <c r="E176" s="226" t="s">
        <v>287</v>
      </c>
      <c r="F176" s="227" t="s">
        <v>288</v>
      </c>
      <c r="G176" s="228" t="s">
        <v>247</v>
      </c>
      <c r="H176" s="229">
        <v>2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189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189</v>
      </c>
      <c r="BM176" s="236" t="s">
        <v>685</v>
      </c>
    </row>
    <row r="177" s="2" customFormat="1" ht="24.15" customHeight="1">
      <c r="A177" s="37"/>
      <c r="B177" s="38"/>
      <c r="C177" s="225" t="s">
        <v>293</v>
      </c>
      <c r="D177" s="225" t="s">
        <v>185</v>
      </c>
      <c r="E177" s="226" t="s">
        <v>298</v>
      </c>
      <c r="F177" s="227" t="s">
        <v>299</v>
      </c>
      <c r="G177" s="228" t="s">
        <v>188</v>
      </c>
      <c r="H177" s="229">
        <v>2</v>
      </c>
      <c r="I177" s="230"/>
      <c r="J177" s="231">
        <f>ROUND(I177*H177,2)</f>
        <v>0</v>
      </c>
      <c r="K177" s="227" t="s">
        <v>1</v>
      </c>
      <c r="L177" s="43"/>
      <c r="M177" s="232" t="s">
        <v>1</v>
      </c>
      <c r="N177" s="233" t="s">
        <v>38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241</v>
      </c>
      <c r="AT177" s="236" t="s">
        <v>185</v>
      </c>
      <c r="AU177" s="236" t="s">
        <v>82</v>
      </c>
      <c r="AY177" s="16" t="s">
        <v>182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241</v>
      </c>
      <c r="BM177" s="236" t="s">
        <v>686</v>
      </c>
    </row>
    <row r="178" s="2" customFormat="1" ht="24.15" customHeight="1">
      <c r="A178" s="37"/>
      <c r="B178" s="38"/>
      <c r="C178" s="225" t="s">
        <v>297</v>
      </c>
      <c r="D178" s="225" t="s">
        <v>185</v>
      </c>
      <c r="E178" s="226" t="s">
        <v>302</v>
      </c>
      <c r="F178" s="227" t="s">
        <v>303</v>
      </c>
      <c r="G178" s="228" t="s">
        <v>213</v>
      </c>
      <c r="H178" s="229">
        <v>0.16200000000000001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687</v>
      </c>
    </row>
    <row r="179" s="12" customFormat="1" ht="22.8" customHeight="1">
      <c r="A179" s="12"/>
      <c r="B179" s="209"/>
      <c r="C179" s="210"/>
      <c r="D179" s="211" t="s">
        <v>72</v>
      </c>
      <c r="E179" s="223" t="s">
        <v>305</v>
      </c>
      <c r="F179" s="223" t="s">
        <v>306</v>
      </c>
      <c r="G179" s="210"/>
      <c r="H179" s="210"/>
      <c r="I179" s="213"/>
      <c r="J179" s="224">
        <f>BK179</f>
        <v>0</v>
      </c>
      <c r="K179" s="210"/>
      <c r="L179" s="215"/>
      <c r="M179" s="216"/>
      <c r="N179" s="217"/>
      <c r="O179" s="217"/>
      <c r="P179" s="218">
        <f>SUM(P180:P184)</f>
        <v>0</v>
      </c>
      <c r="Q179" s="217"/>
      <c r="R179" s="218">
        <f>SUM(R180:R184)</f>
        <v>0.50060000000000004</v>
      </c>
      <c r="S179" s="217"/>
      <c r="T179" s="219">
        <f>SUM(T180:T184)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0" t="s">
        <v>82</v>
      </c>
      <c r="AT179" s="221" t="s">
        <v>72</v>
      </c>
      <c r="AU179" s="221" t="s">
        <v>80</v>
      </c>
      <c r="AY179" s="220" t="s">
        <v>182</v>
      </c>
      <c r="BK179" s="222">
        <f>SUM(BK180:BK184)</f>
        <v>0</v>
      </c>
    </row>
    <row r="180" s="2" customFormat="1" ht="24.15" customHeight="1">
      <c r="A180" s="37"/>
      <c r="B180" s="38"/>
      <c r="C180" s="225" t="s">
        <v>301</v>
      </c>
      <c r="D180" s="225" t="s">
        <v>185</v>
      </c>
      <c r="E180" s="226" t="s">
        <v>308</v>
      </c>
      <c r="F180" s="227" t="s">
        <v>309</v>
      </c>
      <c r="G180" s="228" t="s">
        <v>264</v>
      </c>
      <c r="H180" s="229">
        <v>10</v>
      </c>
      <c r="I180" s="230"/>
      <c r="J180" s="231">
        <f>ROUND(I180*H180,2)</f>
        <v>0</v>
      </c>
      <c r="K180" s="227" t="s">
        <v>196</v>
      </c>
      <c r="L180" s="43"/>
      <c r="M180" s="232" t="s">
        <v>1</v>
      </c>
      <c r="N180" s="233" t="s">
        <v>38</v>
      </c>
      <c r="O180" s="90"/>
      <c r="P180" s="234">
        <f>O180*H180</f>
        <v>0</v>
      </c>
      <c r="Q180" s="234">
        <v>6.0000000000000002E-05</v>
      </c>
      <c r="R180" s="234">
        <f>Q180*H180</f>
        <v>0.00060000000000000006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241</v>
      </c>
      <c r="AT180" s="236" t="s">
        <v>185</v>
      </c>
      <c r="AU180" s="236" t="s">
        <v>82</v>
      </c>
      <c r="AY180" s="16" t="s">
        <v>182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241</v>
      </c>
      <c r="BM180" s="236" t="s">
        <v>688</v>
      </c>
    </row>
    <row r="181" s="2" customFormat="1" ht="14.4" customHeight="1">
      <c r="A181" s="37"/>
      <c r="B181" s="38"/>
      <c r="C181" s="260" t="s">
        <v>307</v>
      </c>
      <c r="D181" s="260" t="s">
        <v>250</v>
      </c>
      <c r="E181" s="261" t="s">
        <v>312</v>
      </c>
      <c r="F181" s="262" t="s">
        <v>313</v>
      </c>
      <c r="G181" s="263" t="s">
        <v>188</v>
      </c>
      <c r="H181" s="264">
        <v>2</v>
      </c>
      <c r="I181" s="265"/>
      <c r="J181" s="266">
        <f>ROUND(I181*H181,2)</f>
        <v>0</v>
      </c>
      <c r="K181" s="262" t="s">
        <v>1</v>
      </c>
      <c r="L181" s="267"/>
      <c r="M181" s="268" t="s">
        <v>1</v>
      </c>
      <c r="N181" s="269" t="s">
        <v>38</v>
      </c>
      <c r="O181" s="90"/>
      <c r="P181" s="234">
        <f>O181*H181</f>
        <v>0</v>
      </c>
      <c r="Q181" s="234">
        <v>0.25</v>
      </c>
      <c r="R181" s="234">
        <f>Q181*H181</f>
        <v>0.5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253</v>
      </c>
      <c r="AT181" s="236" t="s">
        <v>250</v>
      </c>
      <c r="AU181" s="236" t="s">
        <v>82</v>
      </c>
      <c r="AY181" s="16" t="s">
        <v>182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241</v>
      </c>
      <c r="BM181" s="236" t="s">
        <v>689</v>
      </c>
    </row>
    <row r="182" s="13" customFormat="1">
      <c r="A182" s="13"/>
      <c r="B182" s="238"/>
      <c r="C182" s="239"/>
      <c r="D182" s="240" t="s">
        <v>191</v>
      </c>
      <c r="E182" s="241" t="s">
        <v>1</v>
      </c>
      <c r="F182" s="242" t="s">
        <v>315</v>
      </c>
      <c r="G182" s="239"/>
      <c r="H182" s="241" t="s">
        <v>1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191</v>
      </c>
      <c r="AU182" s="248" t="s">
        <v>82</v>
      </c>
      <c r="AV182" s="13" t="s">
        <v>80</v>
      </c>
      <c r="AW182" s="13" t="s">
        <v>30</v>
      </c>
      <c r="AX182" s="13" t="s">
        <v>73</v>
      </c>
      <c r="AY182" s="248" t="s">
        <v>182</v>
      </c>
    </row>
    <row r="183" s="14" customFormat="1">
      <c r="A183" s="14"/>
      <c r="B183" s="249"/>
      <c r="C183" s="250"/>
      <c r="D183" s="240" t="s">
        <v>191</v>
      </c>
      <c r="E183" s="251" t="s">
        <v>1</v>
      </c>
      <c r="F183" s="252" t="s">
        <v>82</v>
      </c>
      <c r="G183" s="250"/>
      <c r="H183" s="253">
        <v>2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191</v>
      </c>
      <c r="AU183" s="259" t="s">
        <v>82</v>
      </c>
      <c r="AV183" s="14" t="s">
        <v>82</v>
      </c>
      <c r="AW183" s="14" t="s">
        <v>30</v>
      </c>
      <c r="AX183" s="14" t="s">
        <v>80</v>
      </c>
      <c r="AY183" s="259" t="s">
        <v>182</v>
      </c>
    </row>
    <row r="184" s="2" customFormat="1" ht="24.15" customHeight="1">
      <c r="A184" s="37"/>
      <c r="B184" s="38"/>
      <c r="C184" s="225" t="s">
        <v>311</v>
      </c>
      <c r="D184" s="225" t="s">
        <v>185</v>
      </c>
      <c r="E184" s="226" t="s">
        <v>317</v>
      </c>
      <c r="F184" s="227" t="s">
        <v>318</v>
      </c>
      <c r="G184" s="228" t="s">
        <v>213</v>
      </c>
      <c r="H184" s="229">
        <v>0.501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690</v>
      </c>
    </row>
    <row r="185" s="12" customFormat="1" ht="22.8" customHeight="1">
      <c r="A185" s="12"/>
      <c r="B185" s="209"/>
      <c r="C185" s="210"/>
      <c r="D185" s="211" t="s">
        <v>72</v>
      </c>
      <c r="E185" s="223" t="s">
        <v>320</v>
      </c>
      <c r="F185" s="223" t="s">
        <v>321</v>
      </c>
      <c r="G185" s="210"/>
      <c r="H185" s="210"/>
      <c r="I185" s="213"/>
      <c r="J185" s="224">
        <f>BK185</f>
        <v>0</v>
      </c>
      <c r="K185" s="210"/>
      <c r="L185" s="215"/>
      <c r="M185" s="216"/>
      <c r="N185" s="217"/>
      <c r="O185" s="217"/>
      <c r="P185" s="218">
        <f>SUM(P186:P191)</f>
        <v>0</v>
      </c>
      <c r="Q185" s="217"/>
      <c r="R185" s="218">
        <f>SUM(R186:R191)</f>
        <v>0.0027599999999999999</v>
      </c>
      <c r="S185" s="217"/>
      <c r="T185" s="219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0" t="s">
        <v>82</v>
      </c>
      <c r="AT185" s="221" t="s">
        <v>72</v>
      </c>
      <c r="AU185" s="221" t="s">
        <v>80</v>
      </c>
      <c r="AY185" s="220" t="s">
        <v>182</v>
      </c>
      <c r="BK185" s="222">
        <f>SUM(BK186:BK191)</f>
        <v>0</v>
      </c>
    </row>
    <row r="186" s="2" customFormat="1" ht="24.15" customHeight="1">
      <c r="A186" s="37"/>
      <c r="B186" s="38"/>
      <c r="C186" s="225" t="s">
        <v>316</v>
      </c>
      <c r="D186" s="225" t="s">
        <v>185</v>
      </c>
      <c r="E186" s="226" t="s">
        <v>323</v>
      </c>
      <c r="F186" s="227" t="s">
        <v>324</v>
      </c>
      <c r="G186" s="228" t="s">
        <v>195</v>
      </c>
      <c r="H186" s="229">
        <v>6</v>
      </c>
      <c r="I186" s="230"/>
      <c r="J186" s="231">
        <f>ROUND(I186*H186,2)</f>
        <v>0</v>
      </c>
      <c r="K186" s="227" t="s">
        <v>196</v>
      </c>
      <c r="L186" s="43"/>
      <c r="M186" s="232" t="s">
        <v>1</v>
      </c>
      <c r="N186" s="233" t="s">
        <v>38</v>
      </c>
      <c r="O186" s="90"/>
      <c r="P186" s="234">
        <f>O186*H186</f>
        <v>0</v>
      </c>
      <c r="Q186" s="234">
        <v>0.00020000000000000001</v>
      </c>
      <c r="R186" s="234">
        <f>Q186*H186</f>
        <v>0.0012000000000000001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241</v>
      </c>
      <c r="AT186" s="236" t="s">
        <v>185</v>
      </c>
      <c r="AU186" s="236" t="s">
        <v>82</v>
      </c>
      <c r="AY186" s="16" t="s">
        <v>182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241</v>
      </c>
      <c r="BM186" s="236" t="s">
        <v>691</v>
      </c>
    </row>
    <row r="187" s="13" customFormat="1">
      <c r="A187" s="13"/>
      <c r="B187" s="238"/>
      <c r="C187" s="239"/>
      <c r="D187" s="240" t="s">
        <v>191</v>
      </c>
      <c r="E187" s="241" t="s">
        <v>1</v>
      </c>
      <c r="F187" s="242" t="s">
        <v>326</v>
      </c>
      <c r="G187" s="239"/>
      <c r="H187" s="241" t="s">
        <v>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191</v>
      </c>
      <c r="AU187" s="248" t="s">
        <v>82</v>
      </c>
      <c r="AV187" s="13" t="s">
        <v>80</v>
      </c>
      <c r="AW187" s="13" t="s">
        <v>30</v>
      </c>
      <c r="AX187" s="13" t="s">
        <v>73</v>
      </c>
      <c r="AY187" s="248" t="s">
        <v>182</v>
      </c>
    </row>
    <row r="188" s="14" customFormat="1">
      <c r="A188" s="14"/>
      <c r="B188" s="249"/>
      <c r="C188" s="250"/>
      <c r="D188" s="240" t="s">
        <v>191</v>
      </c>
      <c r="E188" s="251" t="s">
        <v>1</v>
      </c>
      <c r="F188" s="252" t="s">
        <v>215</v>
      </c>
      <c r="G188" s="250"/>
      <c r="H188" s="253">
        <v>6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191</v>
      </c>
      <c r="AU188" s="259" t="s">
        <v>82</v>
      </c>
      <c r="AV188" s="14" t="s">
        <v>82</v>
      </c>
      <c r="AW188" s="14" t="s">
        <v>30</v>
      </c>
      <c r="AX188" s="14" t="s">
        <v>80</v>
      </c>
      <c r="AY188" s="259" t="s">
        <v>182</v>
      </c>
    </row>
    <row r="189" s="2" customFormat="1" ht="24.15" customHeight="1">
      <c r="A189" s="37"/>
      <c r="B189" s="38"/>
      <c r="C189" s="225" t="s">
        <v>322</v>
      </c>
      <c r="D189" s="225" t="s">
        <v>185</v>
      </c>
      <c r="E189" s="226" t="s">
        <v>328</v>
      </c>
      <c r="F189" s="227" t="s">
        <v>329</v>
      </c>
      <c r="G189" s="228" t="s">
        <v>195</v>
      </c>
      <c r="H189" s="229">
        <v>6</v>
      </c>
      <c r="I189" s="230"/>
      <c r="J189" s="231">
        <f>ROUND(I189*H189,2)</f>
        <v>0</v>
      </c>
      <c r="K189" s="227" t="s">
        <v>196</v>
      </c>
      <c r="L189" s="43"/>
      <c r="M189" s="232" t="s">
        <v>1</v>
      </c>
      <c r="N189" s="233" t="s">
        <v>38</v>
      </c>
      <c r="O189" s="90"/>
      <c r="P189" s="234">
        <f>O189*H189</f>
        <v>0</v>
      </c>
      <c r="Q189" s="234">
        <v>0.00025999999999999998</v>
      </c>
      <c r="R189" s="234">
        <f>Q189*H189</f>
        <v>0.0015599999999999998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241</v>
      </c>
      <c r="AT189" s="236" t="s">
        <v>185</v>
      </c>
      <c r="AU189" s="236" t="s">
        <v>82</v>
      </c>
      <c r="AY189" s="16" t="s">
        <v>182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241</v>
      </c>
      <c r="BM189" s="236" t="s">
        <v>692</v>
      </c>
    </row>
    <row r="190" s="13" customFormat="1">
      <c r="A190" s="13"/>
      <c r="B190" s="238"/>
      <c r="C190" s="239"/>
      <c r="D190" s="240" t="s">
        <v>191</v>
      </c>
      <c r="E190" s="241" t="s">
        <v>1</v>
      </c>
      <c r="F190" s="242" t="s">
        <v>326</v>
      </c>
      <c r="G190" s="239"/>
      <c r="H190" s="241" t="s">
        <v>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191</v>
      </c>
      <c r="AU190" s="248" t="s">
        <v>82</v>
      </c>
      <c r="AV190" s="13" t="s">
        <v>80</v>
      </c>
      <c r="AW190" s="13" t="s">
        <v>30</v>
      </c>
      <c r="AX190" s="13" t="s">
        <v>73</v>
      </c>
      <c r="AY190" s="248" t="s">
        <v>182</v>
      </c>
    </row>
    <row r="191" s="14" customFormat="1">
      <c r="A191" s="14"/>
      <c r="B191" s="249"/>
      <c r="C191" s="250"/>
      <c r="D191" s="240" t="s">
        <v>191</v>
      </c>
      <c r="E191" s="251" t="s">
        <v>1</v>
      </c>
      <c r="F191" s="252" t="s">
        <v>215</v>
      </c>
      <c r="G191" s="250"/>
      <c r="H191" s="253">
        <v>6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191</v>
      </c>
      <c r="AU191" s="259" t="s">
        <v>82</v>
      </c>
      <c r="AV191" s="14" t="s">
        <v>82</v>
      </c>
      <c r="AW191" s="14" t="s">
        <v>30</v>
      </c>
      <c r="AX191" s="14" t="s">
        <v>80</v>
      </c>
      <c r="AY191" s="259" t="s">
        <v>182</v>
      </c>
    </row>
    <row r="192" s="12" customFormat="1" ht="25.92" customHeight="1">
      <c r="A192" s="12"/>
      <c r="B192" s="209"/>
      <c r="C192" s="210"/>
      <c r="D192" s="211" t="s">
        <v>72</v>
      </c>
      <c r="E192" s="212" t="s">
        <v>250</v>
      </c>
      <c r="F192" s="212" t="s">
        <v>331</v>
      </c>
      <c r="G192" s="210"/>
      <c r="H192" s="210"/>
      <c r="I192" s="213"/>
      <c r="J192" s="214">
        <f>BK192</f>
        <v>0</v>
      </c>
      <c r="K192" s="210"/>
      <c r="L192" s="215"/>
      <c r="M192" s="216"/>
      <c r="N192" s="217"/>
      <c r="O192" s="217"/>
      <c r="P192" s="218">
        <f>P193</f>
        <v>0</v>
      </c>
      <c r="Q192" s="217"/>
      <c r="R192" s="218">
        <f>R193</f>
        <v>0</v>
      </c>
      <c r="S192" s="217"/>
      <c r="T192" s="219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0" t="s">
        <v>199</v>
      </c>
      <c r="AT192" s="221" t="s">
        <v>72</v>
      </c>
      <c r="AU192" s="221" t="s">
        <v>73</v>
      </c>
      <c r="AY192" s="220" t="s">
        <v>182</v>
      </c>
      <c r="BK192" s="222">
        <f>BK193</f>
        <v>0</v>
      </c>
    </row>
    <row r="193" s="12" customFormat="1" ht="22.8" customHeight="1">
      <c r="A193" s="12"/>
      <c r="B193" s="209"/>
      <c r="C193" s="210"/>
      <c r="D193" s="211" t="s">
        <v>72</v>
      </c>
      <c r="E193" s="223" t="s">
        <v>332</v>
      </c>
      <c r="F193" s="223" t="s">
        <v>333</v>
      </c>
      <c r="G193" s="210"/>
      <c r="H193" s="210"/>
      <c r="I193" s="213"/>
      <c r="J193" s="224">
        <f>BK193</f>
        <v>0</v>
      </c>
      <c r="K193" s="210"/>
      <c r="L193" s="215"/>
      <c r="M193" s="216"/>
      <c r="N193" s="217"/>
      <c r="O193" s="217"/>
      <c r="P193" s="218">
        <f>SUM(P194:P198)</f>
        <v>0</v>
      </c>
      <c r="Q193" s="217"/>
      <c r="R193" s="218">
        <f>SUM(R194:R198)</f>
        <v>0</v>
      </c>
      <c r="S193" s="217"/>
      <c r="T193" s="219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0" t="s">
        <v>199</v>
      </c>
      <c r="AT193" s="221" t="s">
        <v>72</v>
      </c>
      <c r="AU193" s="221" t="s">
        <v>80</v>
      </c>
      <c r="AY193" s="220" t="s">
        <v>182</v>
      </c>
      <c r="BK193" s="222">
        <f>SUM(BK194:BK198)</f>
        <v>0</v>
      </c>
    </row>
    <row r="194" s="2" customFormat="1" ht="14.4" customHeight="1">
      <c r="A194" s="37"/>
      <c r="B194" s="38"/>
      <c r="C194" s="225" t="s">
        <v>327</v>
      </c>
      <c r="D194" s="225" t="s">
        <v>185</v>
      </c>
      <c r="E194" s="226" t="s">
        <v>335</v>
      </c>
      <c r="F194" s="227" t="s">
        <v>336</v>
      </c>
      <c r="G194" s="228" t="s">
        <v>337</v>
      </c>
      <c r="H194" s="229">
        <v>1</v>
      </c>
      <c r="I194" s="230"/>
      <c r="J194" s="231">
        <f>ROUND(I194*H194,2)</f>
        <v>0</v>
      </c>
      <c r="K194" s="227" t="s">
        <v>1</v>
      </c>
      <c r="L194" s="43"/>
      <c r="M194" s="232" t="s">
        <v>1</v>
      </c>
      <c r="N194" s="233" t="s">
        <v>38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338</v>
      </c>
      <c r="AT194" s="236" t="s">
        <v>185</v>
      </c>
      <c r="AU194" s="236" t="s">
        <v>82</v>
      </c>
      <c r="AY194" s="16" t="s">
        <v>182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338</v>
      </c>
      <c r="BM194" s="236" t="s">
        <v>693</v>
      </c>
    </row>
    <row r="195" s="2" customFormat="1" ht="37.8" customHeight="1">
      <c r="A195" s="37"/>
      <c r="B195" s="38"/>
      <c r="C195" s="225" t="s">
        <v>334</v>
      </c>
      <c r="D195" s="225" t="s">
        <v>185</v>
      </c>
      <c r="E195" s="226" t="s">
        <v>341</v>
      </c>
      <c r="F195" s="227" t="s">
        <v>342</v>
      </c>
      <c r="G195" s="228" t="s">
        <v>188</v>
      </c>
      <c r="H195" s="229">
        <v>1</v>
      </c>
      <c r="I195" s="230"/>
      <c r="J195" s="231">
        <f>ROUND(I195*H195,2)</f>
        <v>0</v>
      </c>
      <c r="K195" s="227" t="s">
        <v>1</v>
      </c>
      <c r="L195" s="43"/>
      <c r="M195" s="232" t="s">
        <v>1</v>
      </c>
      <c r="N195" s="233" t="s">
        <v>38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338</v>
      </c>
      <c r="AT195" s="236" t="s">
        <v>185</v>
      </c>
      <c r="AU195" s="236" t="s">
        <v>82</v>
      </c>
      <c r="AY195" s="16" t="s">
        <v>182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80</v>
      </c>
      <c r="BK195" s="237">
        <f>ROUND(I195*H195,2)</f>
        <v>0</v>
      </c>
      <c r="BL195" s="16" t="s">
        <v>338</v>
      </c>
      <c r="BM195" s="236" t="s">
        <v>694</v>
      </c>
    </row>
    <row r="196" s="13" customFormat="1">
      <c r="A196" s="13"/>
      <c r="B196" s="238"/>
      <c r="C196" s="239"/>
      <c r="D196" s="240" t="s">
        <v>191</v>
      </c>
      <c r="E196" s="241" t="s">
        <v>1</v>
      </c>
      <c r="F196" s="242" t="s">
        <v>695</v>
      </c>
      <c r="G196" s="239"/>
      <c r="H196" s="241" t="s">
        <v>1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191</v>
      </c>
      <c r="AU196" s="248" t="s">
        <v>82</v>
      </c>
      <c r="AV196" s="13" t="s">
        <v>80</v>
      </c>
      <c r="AW196" s="13" t="s">
        <v>30</v>
      </c>
      <c r="AX196" s="13" t="s">
        <v>73</v>
      </c>
      <c r="AY196" s="248" t="s">
        <v>182</v>
      </c>
    </row>
    <row r="197" s="13" customFormat="1">
      <c r="A197" s="13"/>
      <c r="B197" s="238"/>
      <c r="C197" s="239"/>
      <c r="D197" s="240" t="s">
        <v>191</v>
      </c>
      <c r="E197" s="241" t="s">
        <v>1</v>
      </c>
      <c r="F197" s="242" t="s">
        <v>696</v>
      </c>
      <c r="G197" s="239"/>
      <c r="H197" s="241" t="s">
        <v>1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191</v>
      </c>
      <c r="AU197" s="248" t="s">
        <v>82</v>
      </c>
      <c r="AV197" s="13" t="s">
        <v>80</v>
      </c>
      <c r="AW197" s="13" t="s">
        <v>30</v>
      </c>
      <c r="AX197" s="13" t="s">
        <v>73</v>
      </c>
      <c r="AY197" s="248" t="s">
        <v>182</v>
      </c>
    </row>
    <row r="198" s="14" customFormat="1">
      <c r="A198" s="14"/>
      <c r="B198" s="249"/>
      <c r="C198" s="250"/>
      <c r="D198" s="240" t="s">
        <v>191</v>
      </c>
      <c r="E198" s="251" t="s">
        <v>1</v>
      </c>
      <c r="F198" s="252" t="s">
        <v>80</v>
      </c>
      <c r="G198" s="250"/>
      <c r="H198" s="253">
        <v>1</v>
      </c>
      <c r="I198" s="254"/>
      <c r="J198" s="250"/>
      <c r="K198" s="250"/>
      <c r="L198" s="255"/>
      <c r="M198" s="270"/>
      <c r="N198" s="271"/>
      <c r="O198" s="271"/>
      <c r="P198" s="271"/>
      <c r="Q198" s="271"/>
      <c r="R198" s="271"/>
      <c r="S198" s="271"/>
      <c r="T198" s="27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191</v>
      </c>
      <c r="AU198" s="259" t="s">
        <v>82</v>
      </c>
      <c r="AV198" s="14" t="s">
        <v>82</v>
      </c>
      <c r="AW198" s="14" t="s">
        <v>30</v>
      </c>
      <c r="AX198" s="14" t="s">
        <v>80</v>
      </c>
      <c r="AY198" s="259" t="s">
        <v>182</v>
      </c>
    </row>
    <row r="199" s="2" customFormat="1" ht="6.96" customHeight="1">
      <c r="A199" s="37"/>
      <c r="B199" s="65"/>
      <c r="C199" s="66"/>
      <c r="D199" s="66"/>
      <c r="E199" s="66"/>
      <c r="F199" s="66"/>
      <c r="G199" s="66"/>
      <c r="H199" s="66"/>
      <c r="I199" s="66"/>
      <c r="J199" s="66"/>
      <c r="K199" s="66"/>
      <c r="L199" s="43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sheetProtection sheet="1" autoFilter="0" formatColumns="0" formatRows="0" objects="1" scenarios="1" spinCount="100000" saltValue="owOy5D/hA1TnZHiJ+PG9IsKimjzWLg5oOBvWbZLD3hlCIgvmo74gDaQN+xAN0nhN4Ynp9CoN/ltZCRs47tQ1GQ==" hashValue="FG61BbSFM51ayOk7notCHms0y9Jg7izSMtKZ0b6NriwtLlK3O6EYTV+5SMCKoRM/MpNMuEWOgkki1oQKkw9/VA==" algorithmName="SHA-512" password="CC35"/>
  <autoFilter ref="C130:K1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697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ROUND((SUM(BE131:BE195)),  2)</f>
        <v>0</v>
      </c>
      <c r="G35" s="37"/>
      <c r="H35" s="37"/>
      <c r="I35" s="163">
        <v>0.20999999999999999</v>
      </c>
      <c r="J35" s="162">
        <f>ROUND(((SUM(BE131:BE195))*I35),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ROUND((SUM(BF131:BF195)),  2)</f>
        <v>0</v>
      </c>
      <c r="G36" s="37"/>
      <c r="H36" s="37"/>
      <c r="I36" s="163">
        <v>0.14999999999999999</v>
      </c>
      <c r="J36" s="162">
        <f>ROUND(((SUM(BF131:BF195))*I36),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Modřice ovl.bud. EU - IC5000308575 (UNS - denní místnost - SEE)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J153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J176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J182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J189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J190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Modřice ovl.bud. EU - IC5000308575 (UNS - denní místnost - SEE)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P132+P153+P189</f>
        <v>0</v>
      </c>
      <c r="Q131" s="103"/>
      <c r="R131" s="206">
        <f>R132+R153+R189</f>
        <v>0.36608799999999997</v>
      </c>
      <c r="S131" s="103"/>
      <c r="T131" s="207">
        <f>T132+T153+T189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BK132+BK153+BK189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P133+P145+P151</f>
        <v>0</v>
      </c>
      <c r="Q132" s="217"/>
      <c r="R132" s="218">
        <f>R133+R145+R151</f>
        <v>0.10169800000000001</v>
      </c>
      <c r="S132" s="217"/>
      <c r="T132" s="219">
        <f>T133+T145+T151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BK133+BK145+BK151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SUM(P134:P144)</f>
        <v>0</v>
      </c>
      <c r="Q133" s="217"/>
      <c r="R133" s="218">
        <f>SUM(R134:R144)</f>
        <v>0.10169800000000001</v>
      </c>
      <c r="S133" s="217"/>
      <c r="T133" s="219">
        <f>SUM(T134:T144)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SUM(BK134:BK144)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698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699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10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700</v>
      </c>
    </row>
    <row r="138" s="2" customFormat="1" ht="24.15" customHeight="1">
      <c r="A138" s="37"/>
      <c r="B138" s="38"/>
      <c r="C138" s="225" t="s">
        <v>199</v>
      </c>
      <c r="D138" s="225" t="s">
        <v>185</v>
      </c>
      <c r="E138" s="226" t="s">
        <v>200</v>
      </c>
      <c r="F138" s="227" t="s">
        <v>201</v>
      </c>
      <c r="G138" s="228" t="s">
        <v>195</v>
      </c>
      <c r="H138" s="229">
        <v>10</v>
      </c>
      <c r="I138" s="230"/>
      <c r="J138" s="231">
        <f>ROUND(I138*H138,2)</f>
        <v>0</v>
      </c>
      <c r="K138" s="227" t="s">
        <v>196</v>
      </c>
      <c r="L138" s="43"/>
      <c r="M138" s="232" t="s">
        <v>1</v>
      </c>
      <c r="N138" s="233" t="s">
        <v>38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189</v>
      </c>
      <c r="AT138" s="236" t="s">
        <v>185</v>
      </c>
      <c r="AU138" s="236" t="s">
        <v>82</v>
      </c>
      <c r="AY138" s="16" t="s">
        <v>182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189</v>
      </c>
      <c r="BM138" s="236" t="s">
        <v>701</v>
      </c>
    </row>
    <row r="139" s="2" customFormat="1" ht="24.15" customHeight="1">
      <c r="A139" s="37"/>
      <c r="B139" s="38"/>
      <c r="C139" s="225" t="s">
        <v>189</v>
      </c>
      <c r="D139" s="225" t="s">
        <v>185</v>
      </c>
      <c r="E139" s="226" t="s">
        <v>203</v>
      </c>
      <c r="F139" s="227" t="s">
        <v>204</v>
      </c>
      <c r="G139" s="228" t="s">
        <v>195</v>
      </c>
      <c r="H139" s="229">
        <v>25.699999999999999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4.0000000000000003E-05</v>
      </c>
      <c r="R139" s="234">
        <f>Q139*H139</f>
        <v>0.0010280000000000001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702</v>
      </c>
    </row>
    <row r="140" s="13" customFormat="1">
      <c r="A140" s="13"/>
      <c r="B140" s="238"/>
      <c r="C140" s="239"/>
      <c r="D140" s="240" t="s">
        <v>191</v>
      </c>
      <c r="E140" s="241" t="s">
        <v>1</v>
      </c>
      <c r="F140" s="242" t="s">
        <v>206</v>
      </c>
      <c r="G140" s="239"/>
      <c r="H140" s="241" t="s">
        <v>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191</v>
      </c>
      <c r="AU140" s="248" t="s">
        <v>82</v>
      </c>
      <c r="AV140" s="13" t="s">
        <v>80</v>
      </c>
      <c r="AW140" s="13" t="s">
        <v>30</v>
      </c>
      <c r="AX140" s="13" t="s">
        <v>73</v>
      </c>
      <c r="AY140" s="248" t="s">
        <v>182</v>
      </c>
    </row>
    <row r="141" s="14" customFormat="1">
      <c r="A141" s="14"/>
      <c r="B141" s="249"/>
      <c r="C141" s="250"/>
      <c r="D141" s="240" t="s">
        <v>191</v>
      </c>
      <c r="E141" s="251" t="s">
        <v>1</v>
      </c>
      <c r="F141" s="252" t="s">
        <v>703</v>
      </c>
      <c r="G141" s="250"/>
      <c r="H141" s="253">
        <v>25.699999999999999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191</v>
      </c>
      <c r="AU141" s="259" t="s">
        <v>82</v>
      </c>
      <c r="AV141" s="14" t="s">
        <v>82</v>
      </c>
      <c r="AW141" s="14" t="s">
        <v>30</v>
      </c>
      <c r="AX141" s="14" t="s">
        <v>80</v>
      </c>
      <c r="AY141" s="259" t="s">
        <v>182</v>
      </c>
    </row>
    <row r="142" s="2" customFormat="1" ht="24.15" customHeight="1">
      <c r="A142" s="37"/>
      <c r="B142" s="38"/>
      <c r="C142" s="225" t="s">
        <v>210</v>
      </c>
      <c r="D142" s="225" t="s">
        <v>185</v>
      </c>
      <c r="E142" s="226" t="s">
        <v>386</v>
      </c>
      <c r="F142" s="227" t="s">
        <v>387</v>
      </c>
      <c r="G142" s="228" t="s">
        <v>240</v>
      </c>
      <c r="H142" s="229">
        <v>1</v>
      </c>
      <c r="I142" s="230"/>
      <c r="J142" s="231">
        <f>ROUND(I142*H142,2)</f>
        <v>0</v>
      </c>
      <c r="K142" s="227" t="s">
        <v>196</v>
      </c>
      <c r="L142" s="43"/>
      <c r="M142" s="232" t="s">
        <v>1</v>
      </c>
      <c r="N142" s="233" t="s">
        <v>38</v>
      </c>
      <c r="O142" s="90"/>
      <c r="P142" s="234">
        <f>O142*H142</f>
        <v>0</v>
      </c>
      <c r="Q142" s="234">
        <v>0.00067000000000000002</v>
      </c>
      <c r="R142" s="234">
        <f>Q142*H142</f>
        <v>0.00067000000000000002</v>
      </c>
      <c r="S142" s="234">
        <v>0.031</v>
      </c>
      <c r="T142" s="235">
        <f>S142*H142</f>
        <v>0.031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189</v>
      </c>
      <c r="AT142" s="236" t="s">
        <v>185</v>
      </c>
      <c r="AU142" s="236" t="s">
        <v>82</v>
      </c>
      <c r="AY142" s="16" t="s">
        <v>182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189</v>
      </c>
      <c r="BM142" s="236" t="s">
        <v>704</v>
      </c>
    </row>
    <row r="143" s="13" customFormat="1">
      <c r="A143" s="13"/>
      <c r="B143" s="238"/>
      <c r="C143" s="239"/>
      <c r="D143" s="240" t="s">
        <v>191</v>
      </c>
      <c r="E143" s="241" t="s">
        <v>1</v>
      </c>
      <c r="F143" s="242" t="s">
        <v>389</v>
      </c>
      <c r="G143" s="239"/>
      <c r="H143" s="241" t="s">
        <v>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191</v>
      </c>
      <c r="AU143" s="248" t="s">
        <v>82</v>
      </c>
      <c r="AV143" s="13" t="s">
        <v>80</v>
      </c>
      <c r="AW143" s="13" t="s">
        <v>30</v>
      </c>
      <c r="AX143" s="13" t="s">
        <v>73</v>
      </c>
      <c r="AY143" s="248" t="s">
        <v>182</v>
      </c>
    </row>
    <row r="144" s="14" customFormat="1">
      <c r="A144" s="14"/>
      <c r="B144" s="249"/>
      <c r="C144" s="250"/>
      <c r="D144" s="240" t="s">
        <v>191</v>
      </c>
      <c r="E144" s="251" t="s">
        <v>1</v>
      </c>
      <c r="F144" s="252" t="s">
        <v>80</v>
      </c>
      <c r="G144" s="250"/>
      <c r="H144" s="253">
        <v>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191</v>
      </c>
      <c r="AU144" s="259" t="s">
        <v>82</v>
      </c>
      <c r="AV144" s="14" t="s">
        <v>82</v>
      </c>
      <c r="AW144" s="14" t="s">
        <v>30</v>
      </c>
      <c r="AX144" s="14" t="s">
        <v>80</v>
      </c>
      <c r="AY144" s="259" t="s">
        <v>182</v>
      </c>
    </row>
    <row r="145" s="12" customFormat="1" ht="22.8" customHeight="1">
      <c r="A145" s="12"/>
      <c r="B145" s="209"/>
      <c r="C145" s="210"/>
      <c r="D145" s="211" t="s">
        <v>72</v>
      </c>
      <c r="E145" s="223" t="s">
        <v>208</v>
      </c>
      <c r="F145" s="223" t="s">
        <v>209</v>
      </c>
      <c r="G145" s="210"/>
      <c r="H145" s="210"/>
      <c r="I145" s="213"/>
      <c r="J145" s="224">
        <f>BK145</f>
        <v>0</v>
      </c>
      <c r="K145" s="210"/>
      <c r="L145" s="215"/>
      <c r="M145" s="216"/>
      <c r="N145" s="217"/>
      <c r="O145" s="217"/>
      <c r="P145" s="218">
        <f>SUM(P146:P150)</f>
        <v>0</v>
      </c>
      <c r="Q145" s="217"/>
      <c r="R145" s="218">
        <f>SUM(R146:R150)</f>
        <v>0</v>
      </c>
      <c r="S145" s="217"/>
      <c r="T145" s="219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0" t="s">
        <v>80</v>
      </c>
      <c r="AT145" s="221" t="s">
        <v>72</v>
      </c>
      <c r="AU145" s="221" t="s">
        <v>80</v>
      </c>
      <c r="AY145" s="220" t="s">
        <v>182</v>
      </c>
      <c r="BK145" s="222">
        <f>SUM(BK146:BK150)</f>
        <v>0</v>
      </c>
    </row>
    <row r="146" s="2" customFormat="1" ht="24.15" customHeight="1">
      <c r="A146" s="37"/>
      <c r="B146" s="38"/>
      <c r="C146" s="225" t="s">
        <v>215</v>
      </c>
      <c r="D146" s="225" t="s">
        <v>185</v>
      </c>
      <c r="E146" s="226" t="s">
        <v>211</v>
      </c>
      <c r="F146" s="227" t="s">
        <v>212</v>
      </c>
      <c r="G146" s="228" t="s">
        <v>213</v>
      </c>
      <c r="H146" s="229">
        <v>0.53100000000000003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705</v>
      </c>
    </row>
    <row r="147" s="2" customFormat="1" ht="24.15" customHeight="1">
      <c r="A147" s="37"/>
      <c r="B147" s="38"/>
      <c r="C147" s="225" t="s">
        <v>219</v>
      </c>
      <c r="D147" s="225" t="s">
        <v>185</v>
      </c>
      <c r="E147" s="226" t="s">
        <v>216</v>
      </c>
      <c r="F147" s="227" t="s">
        <v>217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706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220</v>
      </c>
      <c r="F148" s="227" t="s">
        <v>221</v>
      </c>
      <c r="G148" s="228" t="s">
        <v>213</v>
      </c>
      <c r="H148" s="229">
        <v>5.3099999999999996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707</v>
      </c>
    </row>
    <row r="149" s="14" customFormat="1">
      <c r="A149" s="14"/>
      <c r="B149" s="249"/>
      <c r="C149" s="250"/>
      <c r="D149" s="240" t="s">
        <v>191</v>
      </c>
      <c r="E149" s="251" t="s">
        <v>1</v>
      </c>
      <c r="F149" s="252" t="s">
        <v>443</v>
      </c>
      <c r="G149" s="250"/>
      <c r="H149" s="253">
        <v>5.3099999999999996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191</v>
      </c>
      <c r="AU149" s="259" t="s">
        <v>82</v>
      </c>
      <c r="AV149" s="14" t="s">
        <v>82</v>
      </c>
      <c r="AW149" s="14" t="s">
        <v>30</v>
      </c>
      <c r="AX149" s="14" t="s">
        <v>80</v>
      </c>
      <c r="AY149" s="259" t="s">
        <v>182</v>
      </c>
    </row>
    <row r="150" s="2" customFormat="1" ht="24.15" customHeight="1">
      <c r="A150" s="37"/>
      <c r="B150" s="38"/>
      <c r="C150" s="225" t="s">
        <v>183</v>
      </c>
      <c r="D150" s="225" t="s">
        <v>185</v>
      </c>
      <c r="E150" s="226" t="s">
        <v>225</v>
      </c>
      <c r="F150" s="227" t="s">
        <v>226</v>
      </c>
      <c r="G150" s="228" t="s">
        <v>213</v>
      </c>
      <c r="H150" s="229">
        <v>0.53100000000000003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708</v>
      </c>
    </row>
    <row r="151" s="12" customFormat="1" ht="22.8" customHeight="1">
      <c r="A151" s="12"/>
      <c r="B151" s="209"/>
      <c r="C151" s="210"/>
      <c r="D151" s="211" t="s">
        <v>72</v>
      </c>
      <c r="E151" s="223" t="s">
        <v>228</v>
      </c>
      <c r="F151" s="223" t="s">
        <v>229</v>
      </c>
      <c r="G151" s="210"/>
      <c r="H151" s="210"/>
      <c r="I151" s="213"/>
      <c r="J151" s="224">
        <f>BK151</f>
        <v>0</v>
      </c>
      <c r="K151" s="210"/>
      <c r="L151" s="215"/>
      <c r="M151" s="216"/>
      <c r="N151" s="217"/>
      <c r="O151" s="217"/>
      <c r="P151" s="218">
        <f>P152</f>
        <v>0</v>
      </c>
      <c r="Q151" s="217"/>
      <c r="R151" s="218">
        <f>R152</f>
        <v>0</v>
      </c>
      <c r="S151" s="217"/>
      <c r="T151" s="21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80</v>
      </c>
      <c r="AT151" s="221" t="s">
        <v>72</v>
      </c>
      <c r="AU151" s="221" t="s">
        <v>80</v>
      </c>
      <c r="AY151" s="220" t="s">
        <v>182</v>
      </c>
      <c r="BK151" s="222">
        <f>BK152</f>
        <v>0</v>
      </c>
    </row>
    <row r="152" s="2" customFormat="1" ht="14.4" customHeight="1">
      <c r="A152" s="37"/>
      <c r="B152" s="38"/>
      <c r="C152" s="225" t="s">
        <v>237</v>
      </c>
      <c r="D152" s="225" t="s">
        <v>185</v>
      </c>
      <c r="E152" s="226" t="s">
        <v>230</v>
      </c>
      <c r="F152" s="227" t="s">
        <v>231</v>
      </c>
      <c r="G152" s="228" t="s">
        <v>213</v>
      </c>
      <c r="H152" s="229">
        <v>0.10199999999999999</v>
      </c>
      <c r="I152" s="230"/>
      <c r="J152" s="231">
        <f>ROUND(I152*H152,2)</f>
        <v>0</v>
      </c>
      <c r="K152" s="227" t="s">
        <v>196</v>
      </c>
      <c r="L152" s="43"/>
      <c r="M152" s="232" t="s">
        <v>1</v>
      </c>
      <c r="N152" s="233" t="s">
        <v>38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189</v>
      </c>
      <c r="AT152" s="236" t="s">
        <v>185</v>
      </c>
      <c r="AU152" s="236" t="s">
        <v>82</v>
      </c>
      <c r="AY152" s="16" t="s">
        <v>182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189</v>
      </c>
      <c r="BM152" s="236" t="s">
        <v>709</v>
      </c>
    </row>
    <row r="153" s="12" customFormat="1" ht="25.92" customHeight="1">
      <c r="A153" s="12"/>
      <c r="B153" s="209"/>
      <c r="C153" s="210"/>
      <c r="D153" s="211" t="s">
        <v>72</v>
      </c>
      <c r="E153" s="212" t="s">
        <v>233</v>
      </c>
      <c r="F153" s="212" t="s">
        <v>234</v>
      </c>
      <c r="G153" s="210"/>
      <c r="H153" s="210"/>
      <c r="I153" s="213"/>
      <c r="J153" s="214">
        <f>BK153</f>
        <v>0</v>
      </c>
      <c r="K153" s="210"/>
      <c r="L153" s="215"/>
      <c r="M153" s="216"/>
      <c r="N153" s="217"/>
      <c r="O153" s="217"/>
      <c r="P153" s="218">
        <f>P154+P163+P176+P182</f>
        <v>0</v>
      </c>
      <c r="Q153" s="217"/>
      <c r="R153" s="218">
        <f>R154+R163+R176+R182</f>
        <v>0.26438999999999996</v>
      </c>
      <c r="S153" s="217"/>
      <c r="T153" s="219">
        <f>T154+T163+T176+T182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0" t="s">
        <v>82</v>
      </c>
      <c r="AT153" s="221" t="s">
        <v>72</v>
      </c>
      <c r="AU153" s="221" t="s">
        <v>73</v>
      </c>
      <c r="AY153" s="220" t="s">
        <v>182</v>
      </c>
      <c r="BK153" s="222">
        <f>BK154+BK163+BK176+BK182</f>
        <v>0</v>
      </c>
    </row>
    <row r="154" s="12" customFormat="1" ht="22.8" customHeight="1">
      <c r="A154" s="12"/>
      <c r="B154" s="209"/>
      <c r="C154" s="210"/>
      <c r="D154" s="211" t="s">
        <v>72</v>
      </c>
      <c r="E154" s="223" t="s">
        <v>235</v>
      </c>
      <c r="F154" s="223" t="s">
        <v>236</v>
      </c>
      <c r="G154" s="210"/>
      <c r="H154" s="210"/>
      <c r="I154" s="213"/>
      <c r="J154" s="224">
        <f>BK154</f>
        <v>0</v>
      </c>
      <c r="K154" s="210"/>
      <c r="L154" s="215"/>
      <c r="M154" s="216"/>
      <c r="N154" s="217"/>
      <c r="O154" s="217"/>
      <c r="P154" s="218">
        <f>SUM(P155:P162)</f>
        <v>0</v>
      </c>
      <c r="Q154" s="217"/>
      <c r="R154" s="218">
        <f>SUM(R155:R162)</f>
        <v>0.0028700000000000002</v>
      </c>
      <c r="S154" s="217"/>
      <c r="T154" s="219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80</v>
      </c>
      <c r="AY154" s="220" t="s">
        <v>182</v>
      </c>
      <c r="BK154" s="222">
        <f>SUM(BK155:BK162)</f>
        <v>0</v>
      </c>
    </row>
    <row r="155" s="2" customFormat="1" ht="14.4" customHeight="1">
      <c r="A155" s="37"/>
      <c r="B155" s="38"/>
      <c r="C155" s="225" t="s">
        <v>244</v>
      </c>
      <c r="D155" s="225" t="s">
        <v>185</v>
      </c>
      <c r="E155" s="226" t="s">
        <v>238</v>
      </c>
      <c r="F155" s="227" t="s">
        <v>239</v>
      </c>
      <c r="G155" s="228" t="s">
        <v>240</v>
      </c>
      <c r="H155" s="229">
        <v>7</v>
      </c>
      <c r="I155" s="230"/>
      <c r="J155" s="231">
        <f>ROUND(I155*H155,2)</f>
        <v>0</v>
      </c>
      <c r="K155" s="227" t="s">
        <v>1</v>
      </c>
      <c r="L155" s="43"/>
      <c r="M155" s="232" t="s">
        <v>1</v>
      </c>
      <c r="N155" s="233" t="s">
        <v>38</v>
      </c>
      <c r="O155" s="90"/>
      <c r="P155" s="234">
        <f>O155*H155</f>
        <v>0</v>
      </c>
      <c r="Q155" s="234">
        <v>0.00040999999999999999</v>
      </c>
      <c r="R155" s="234">
        <f>Q155*H155</f>
        <v>0.0028700000000000002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241</v>
      </c>
      <c r="AT155" s="236" t="s">
        <v>185</v>
      </c>
      <c r="AU155" s="236" t="s">
        <v>82</v>
      </c>
      <c r="AY155" s="16" t="s">
        <v>182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80</v>
      </c>
      <c r="BK155" s="237">
        <f>ROUND(I155*H155,2)</f>
        <v>0</v>
      </c>
      <c r="BL155" s="16" t="s">
        <v>241</v>
      </c>
      <c r="BM155" s="236" t="s">
        <v>710</v>
      </c>
    </row>
    <row r="156" s="13" customFormat="1">
      <c r="A156" s="13"/>
      <c r="B156" s="238"/>
      <c r="C156" s="239"/>
      <c r="D156" s="240" t="s">
        <v>191</v>
      </c>
      <c r="E156" s="241" t="s">
        <v>1</v>
      </c>
      <c r="F156" s="242" t="s">
        <v>243</v>
      </c>
      <c r="G156" s="239"/>
      <c r="H156" s="241" t="s">
        <v>1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191</v>
      </c>
      <c r="AU156" s="248" t="s">
        <v>82</v>
      </c>
      <c r="AV156" s="13" t="s">
        <v>80</v>
      </c>
      <c r="AW156" s="13" t="s">
        <v>30</v>
      </c>
      <c r="AX156" s="13" t="s">
        <v>73</v>
      </c>
      <c r="AY156" s="248" t="s">
        <v>182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219</v>
      </c>
      <c r="G157" s="250"/>
      <c r="H157" s="253">
        <v>7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14.4" customHeight="1">
      <c r="A158" s="37"/>
      <c r="B158" s="38"/>
      <c r="C158" s="225" t="s">
        <v>249</v>
      </c>
      <c r="D158" s="225" t="s">
        <v>185</v>
      </c>
      <c r="E158" s="226" t="s">
        <v>245</v>
      </c>
      <c r="F158" s="227" t="s">
        <v>246</v>
      </c>
      <c r="G158" s="228" t="s">
        <v>247</v>
      </c>
      <c r="H158" s="229">
        <v>1</v>
      </c>
      <c r="I158" s="230"/>
      <c r="J158" s="231">
        <f>ROUND(I158*H158,2)</f>
        <v>0</v>
      </c>
      <c r="K158" s="227" t="s">
        <v>196</v>
      </c>
      <c r="L158" s="43"/>
      <c r="M158" s="232" t="s">
        <v>1</v>
      </c>
      <c r="N158" s="233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241</v>
      </c>
      <c r="AT158" s="236" t="s">
        <v>185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711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80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60" t="s">
        <v>255</v>
      </c>
      <c r="D160" s="260" t="s">
        <v>250</v>
      </c>
      <c r="E160" s="261" t="s">
        <v>251</v>
      </c>
      <c r="F160" s="262" t="s">
        <v>252</v>
      </c>
      <c r="G160" s="263" t="s">
        <v>247</v>
      </c>
      <c r="H160" s="264">
        <v>1</v>
      </c>
      <c r="I160" s="265"/>
      <c r="J160" s="266">
        <f>ROUND(I160*H160,2)</f>
        <v>0</v>
      </c>
      <c r="K160" s="262" t="s">
        <v>1</v>
      </c>
      <c r="L160" s="267"/>
      <c r="M160" s="268" t="s">
        <v>1</v>
      </c>
      <c r="N160" s="269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253</v>
      </c>
      <c r="AT160" s="236" t="s">
        <v>250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712</v>
      </c>
    </row>
    <row r="161" s="14" customFormat="1">
      <c r="A161" s="14"/>
      <c r="B161" s="249"/>
      <c r="C161" s="250"/>
      <c r="D161" s="240" t="s">
        <v>191</v>
      </c>
      <c r="E161" s="251" t="s">
        <v>1</v>
      </c>
      <c r="F161" s="252" t="s">
        <v>80</v>
      </c>
      <c r="G161" s="250"/>
      <c r="H161" s="253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191</v>
      </c>
      <c r="AU161" s="259" t="s">
        <v>82</v>
      </c>
      <c r="AV161" s="14" t="s">
        <v>82</v>
      </c>
      <c r="AW161" s="14" t="s">
        <v>30</v>
      </c>
      <c r="AX161" s="14" t="s">
        <v>80</v>
      </c>
      <c r="AY161" s="259" t="s">
        <v>182</v>
      </c>
    </row>
    <row r="162" s="2" customFormat="1" ht="24.15" customHeight="1">
      <c r="A162" s="37"/>
      <c r="B162" s="38"/>
      <c r="C162" s="225" t="s">
        <v>261</v>
      </c>
      <c r="D162" s="225" t="s">
        <v>185</v>
      </c>
      <c r="E162" s="226" t="s">
        <v>256</v>
      </c>
      <c r="F162" s="227" t="s">
        <v>257</v>
      </c>
      <c r="G162" s="228" t="s">
        <v>213</v>
      </c>
      <c r="H162" s="229">
        <v>0.0030000000000000001</v>
      </c>
      <c r="I162" s="230"/>
      <c r="J162" s="231">
        <f>ROUND(I162*H162,2)</f>
        <v>0</v>
      </c>
      <c r="K162" s="227" t="s">
        <v>196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713</v>
      </c>
    </row>
    <row r="163" s="12" customFormat="1" ht="22.8" customHeight="1">
      <c r="A163" s="12"/>
      <c r="B163" s="209"/>
      <c r="C163" s="210"/>
      <c r="D163" s="211" t="s">
        <v>72</v>
      </c>
      <c r="E163" s="223" t="s">
        <v>259</v>
      </c>
      <c r="F163" s="223" t="s">
        <v>260</v>
      </c>
      <c r="G163" s="210"/>
      <c r="H163" s="210"/>
      <c r="I163" s="213"/>
      <c r="J163" s="224">
        <f>BK163</f>
        <v>0</v>
      </c>
      <c r="K163" s="210"/>
      <c r="L163" s="215"/>
      <c r="M163" s="216"/>
      <c r="N163" s="217"/>
      <c r="O163" s="217"/>
      <c r="P163" s="218">
        <f>SUM(P164:P175)</f>
        <v>0</v>
      </c>
      <c r="Q163" s="217"/>
      <c r="R163" s="218">
        <f>SUM(R164:R175)</f>
        <v>0.01</v>
      </c>
      <c r="S163" s="217"/>
      <c r="T163" s="219">
        <f>SUM(T164:T175)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0" t="s">
        <v>82</v>
      </c>
      <c r="AT163" s="221" t="s">
        <v>72</v>
      </c>
      <c r="AU163" s="221" t="s">
        <v>80</v>
      </c>
      <c r="AY163" s="220" t="s">
        <v>182</v>
      </c>
      <c r="BK163" s="222">
        <f>SUM(BK164:BK175)</f>
        <v>0</v>
      </c>
    </row>
    <row r="164" s="2" customFormat="1" ht="14.4" customHeight="1">
      <c r="A164" s="37"/>
      <c r="B164" s="38"/>
      <c r="C164" s="225" t="s">
        <v>8</v>
      </c>
      <c r="D164" s="225" t="s">
        <v>185</v>
      </c>
      <c r="E164" s="226" t="s">
        <v>262</v>
      </c>
      <c r="F164" s="227" t="s">
        <v>263</v>
      </c>
      <c r="G164" s="228" t="s">
        <v>264</v>
      </c>
      <c r="H164" s="229">
        <v>1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714</v>
      </c>
    </row>
    <row r="165" s="2" customFormat="1" ht="14.4" customHeight="1">
      <c r="A165" s="37"/>
      <c r="B165" s="38"/>
      <c r="C165" s="225" t="s">
        <v>241</v>
      </c>
      <c r="D165" s="225" t="s">
        <v>185</v>
      </c>
      <c r="E165" s="226" t="s">
        <v>266</v>
      </c>
      <c r="F165" s="227" t="s">
        <v>267</v>
      </c>
      <c r="G165" s="228" t="s">
        <v>240</v>
      </c>
      <c r="H165" s="229">
        <v>5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715</v>
      </c>
    </row>
    <row r="166" s="2" customFormat="1" ht="14.4" customHeight="1">
      <c r="A166" s="37"/>
      <c r="B166" s="38"/>
      <c r="C166" s="225" t="s">
        <v>273</v>
      </c>
      <c r="D166" s="225" t="s">
        <v>185</v>
      </c>
      <c r="E166" s="226" t="s">
        <v>269</v>
      </c>
      <c r="F166" s="227" t="s">
        <v>270</v>
      </c>
      <c r="G166" s="228" t="s">
        <v>240</v>
      </c>
      <c r="H166" s="229">
        <v>5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0.002</v>
      </c>
      <c r="R166" s="234">
        <f>Q166*H166</f>
        <v>0.01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716</v>
      </c>
    </row>
    <row r="167" s="13" customFormat="1">
      <c r="A167" s="13"/>
      <c r="B167" s="238"/>
      <c r="C167" s="239"/>
      <c r="D167" s="240" t="s">
        <v>191</v>
      </c>
      <c r="E167" s="241" t="s">
        <v>1</v>
      </c>
      <c r="F167" s="242" t="s">
        <v>272</v>
      </c>
      <c r="G167" s="239"/>
      <c r="H167" s="241" t="s">
        <v>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191</v>
      </c>
      <c r="AU167" s="248" t="s">
        <v>82</v>
      </c>
      <c r="AV167" s="13" t="s">
        <v>80</v>
      </c>
      <c r="AW167" s="13" t="s">
        <v>30</v>
      </c>
      <c r="AX167" s="13" t="s">
        <v>73</v>
      </c>
      <c r="AY167" s="248" t="s">
        <v>182</v>
      </c>
    </row>
    <row r="168" s="14" customFormat="1">
      <c r="A168" s="14"/>
      <c r="B168" s="249"/>
      <c r="C168" s="250"/>
      <c r="D168" s="240" t="s">
        <v>191</v>
      </c>
      <c r="E168" s="251" t="s">
        <v>1</v>
      </c>
      <c r="F168" s="252" t="s">
        <v>210</v>
      </c>
      <c r="G168" s="250"/>
      <c r="H168" s="253">
        <v>5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191</v>
      </c>
      <c r="AU168" s="259" t="s">
        <v>82</v>
      </c>
      <c r="AV168" s="14" t="s">
        <v>82</v>
      </c>
      <c r="AW168" s="14" t="s">
        <v>30</v>
      </c>
      <c r="AX168" s="14" t="s">
        <v>80</v>
      </c>
      <c r="AY168" s="259" t="s">
        <v>182</v>
      </c>
    </row>
    <row r="169" s="2" customFormat="1" ht="14.4" customHeight="1">
      <c r="A169" s="37"/>
      <c r="B169" s="38"/>
      <c r="C169" s="260" t="s">
        <v>277</v>
      </c>
      <c r="D169" s="260" t="s">
        <v>250</v>
      </c>
      <c r="E169" s="261" t="s">
        <v>278</v>
      </c>
      <c r="F169" s="262" t="s">
        <v>279</v>
      </c>
      <c r="G169" s="263" t="s">
        <v>188</v>
      </c>
      <c r="H169" s="264">
        <v>1</v>
      </c>
      <c r="I169" s="265"/>
      <c r="J169" s="266">
        <f>ROUND(I169*H169,2)</f>
        <v>0</v>
      </c>
      <c r="K169" s="262" t="s">
        <v>1</v>
      </c>
      <c r="L169" s="267"/>
      <c r="M169" s="268" t="s">
        <v>1</v>
      </c>
      <c r="N169" s="269" t="s">
        <v>38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224</v>
      </c>
      <c r="AT169" s="236" t="s">
        <v>250</v>
      </c>
      <c r="AU169" s="236" t="s">
        <v>82</v>
      </c>
      <c r="AY169" s="16" t="s">
        <v>182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189</v>
      </c>
      <c r="BM169" s="236" t="s">
        <v>717</v>
      </c>
    </row>
    <row r="170" s="13" customFormat="1">
      <c r="A170" s="13"/>
      <c r="B170" s="238"/>
      <c r="C170" s="239"/>
      <c r="D170" s="240" t="s">
        <v>191</v>
      </c>
      <c r="E170" s="241" t="s">
        <v>1</v>
      </c>
      <c r="F170" s="242" t="s">
        <v>718</v>
      </c>
      <c r="G170" s="239"/>
      <c r="H170" s="241" t="s">
        <v>1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191</v>
      </c>
      <c r="AU170" s="248" t="s">
        <v>82</v>
      </c>
      <c r="AV170" s="13" t="s">
        <v>80</v>
      </c>
      <c r="AW170" s="13" t="s">
        <v>30</v>
      </c>
      <c r="AX170" s="13" t="s">
        <v>73</v>
      </c>
      <c r="AY170" s="248" t="s">
        <v>182</v>
      </c>
    </row>
    <row r="171" s="14" customFormat="1">
      <c r="A171" s="14"/>
      <c r="B171" s="249"/>
      <c r="C171" s="250"/>
      <c r="D171" s="240" t="s">
        <v>191</v>
      </c>
      <c r="E171" s="251" t="s">
        <v>1</v>
      </c>
      <c r="F171" s="252" t="s">
        <v>80</v>
      </c>
      <c r="G171" s="250"/>
      <c r="H171" s="253">
        <v>1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191</v>
      </c>
      <c r="AU171" s="259" t="s">
        <v>82</v>
      </c>
      <c r="AV171" s="14" t="s">
        <v>82</v>
      </c>
      <c r="AW171" s="14" t="s">
        <v>30</v>
      </c>
      <c r="AX171" s="14" t="s">
        <v>80</v>
      </c>
      <c r="AY171" s="259" t="s">
        <v>182</v>
      </c>
    </row>
    <row r="172" s="2" customFormat="1" ht="24.15" customHeight="1">
      <c r="A172" s="37"/>
      <c r="B172" s="38"/>
      <c r="C172" s="225" t="s">
        <v>282</v>
      </c>
      <c r="D172" s="225" t="s">
        <v>185</v>
      </c>
      <c r="E172" s="226" t="s">
        <v>274</v>
      </c>
      <c r="F172" s="227" t="s">
        <v>275</v>
      </c>
      <c r="G172" s="228" t="s">
        <v>247</v>
      </c>
      <c r="H172" s="229">
        <v>1</v>
      </c>
      <c r="I172" s="230"/>
      <c r="J172" s="231">
        <f>ROUND(I172*H172,2)</f>
        <v>0</v>
      </c>
      <c r="K172" s="227" t="s">
        <v>196</v>
      </c>
      <c r="L172" s="43"/>
      <c r="M172" s="232" t="s">
        <v>1</v>
      </c>
      <c r="N172" s="233" t="s">
        <v>38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189</v>
      </c>
      <c r="AT172" s="236" t="s">
        <v>185</v>
      </c>
      <c r="AU172" s="236" t="s">
        <v>82</v>
      </c>
      <c r="AY172" s="16" t="s">
        <v>182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189</v>
      </c>
      <c r="BM172" s="236" t="s">
        <v>719</v>
      </c>
    </row>
    <row r="173" s="2" customFormat="1" ht="24.15" customHeight="1">
      <c r="A173" s="37"/>
      <c r="B173" s="38"/>
      <c r="C173" s="225" t="s">
        <v>286</v>
      </c>
      <c r="D173" s="225" t="s">
        <v>185</v>
      </c>
      <c r="E173" s="226" t="s">
        <v>287</v>
      </c>
      <c r="F173" s="227" t="s">
        <v>288</v>
      </c>
      <c r="G173" s="228" t="s">
        <v>247</v>
      </c>
      <c r="H173" s="229">
        <v>1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189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189</v>
      </c>
      <c r="BM173" s="236" t="s">
        <v>720</v>
      </c>
    </row>
    <row r="174" s="2" customFormat="1" ht="24.15" customHeight="1">
      <c r="A174" s="37"/>
      <c r="B174" s="38"/>
      <c r="C174" s="225" t="s">
        <v>7</v>
      </c>
      <c r="D174" s="225" t="s">
        <v>185</v>
      </c>
      <c r="E174" s="226" t="s">
        <v>298</v>
      </c>
      <c r="F174" s="227" t="s">
        <v>299</v>
      </c>
      <c r="G174" s="228" t="s">
        <v>188</v>
      </c>
      <c r="H174" s="229">
        <v>1</v>
      </c>
      <c r="I174" s="230"/>
      <c r="J174" s="231">
        <f>ROUND(I174*H174,2)</f>
        <v>0</v>
      </c>
      <c r="K174" s="227" t="s">
        <v>1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241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241</v>
      </c>
      <c r="BM174" s="236" t="s">
        <v>721</v>
      </c>
    </row>
    <row r="175" s="2" customFormat="1" ht="24.15" customHeight="1">
      <c r="A175" s="37"/>
      <c r="B175" s="38"/>
      <c r="C175" s="225" t="s">
        <v>293</v>
      </c>
      <c r="D175" s="225" t="s">
        <v>185</v>
      </c>
      <c r="E175" s="226" t="s">
        <v>302</v>
      </c>
      <c r="F175" s="227" t="s">
        <v>303</v>
      </c>
      <c r="G175" s="228" t="s">
        <v>213</v>
      </c>
      <c r="H175" s="229">
        <v>0.081000000000000003</v>
      </c>
      <c r="I175" s="230"/>
      <c r="J175" s="231">
        <f>ROUND(I175*H175,2)</f>
        <v>0</v>
      </c>
      <c r="K175" s="227" t="s">
        <v>196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722</v>
      </c>
    </row>
    <row r="176" s="12" customFormat="1" ht="22.8" customHeight="1">
      <c r="A176" s="12"/>
      <c r="B176" s="209"/>
      <c r="C176" s="210"/>
      <c r="D176" s="211" t="s">
        <v>72</v>
      </c>
      <c r="E176" s="223" t="s">
        <v>305</v>
      </c>
      <c r="F176" s="223" t="s">
        <v>306</v>
      </c>
      <c r="G176" s="210"/>
      <c r="H176" s="210"/>
      <c r="I176" s="213"/>
      <c r="J176" s="224">
        <f>BK176</f>
        <v>0</v>
      </c>
      <c r="K176" s="210"/>
      <c r="L176" s="215"/>
      <c r="M176" s="216"/>
      <c r="N176" s="217"/>
      <c r="O176" s="217"/>
      <c r="P176" s="218">
        <f>SUM(P177:P181)</f>
        <v>0</v>
      </c>
      <c r="Q176" s="217"/>
      <c r="R176" s="218">
        <f>SUM(R177:R181)</f>
        <v>0.25059999999999999</v>
      </c>
      <c r="S176" s="217"/>
      <c r="T176" s="219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0" t="s">
        <v>82</v>
      </c>
      <c r="AT176" s="221" t="s">
        <v>72</v>
      </c>
      <c r="AU176" s="221" t="s">
        <v>80</v>
      </c>
      <c r="AY176" s="220" t="s">
        <v>182</v>
      </c>
      <c r="BK176" s="222">
        <f>SUM(BK177:BK181)</f>
        <v>0</v>
      </c>
    </row>
    <row r="177" s="2" customFormat="1" ht="24.15" customHeight="1">
      <c r="A177" s="37"/>
      <c r="B177" s="38"/>
      <c r="C177" s="225" t="s">
        <v>297</v>
      </c>
      <c r="D177" s="225" t="s">
        <v>185</v>
      </c>
      <c r="E177" s="226" t="s">
        <v>308</v>
      </c>
      <c r="F177" s="227" t="s">
        <v>309</v>
      </c>
      <c r="G177" s="228" t="s">
        <v>264</v>
      </c>
      <c r="H177" s="229">
        <v>10</v>
      </c>
      <c r="I177" s="230"/>
      <c r="J177" s="231">
        <f>ROUND(I177*H177,2)</f>
        <v>0</v>
      </c>
      <c r="K177" s="227" t="s">
        <v>196</v>
      </c>
      <c r="L177" s="43"/>
      <c r="M177" s="232" t="s">
        <v>1</v>
      </c>
      <c r="N177" s="233" t="s">
        <v>38</v>
      </c>
      <c r="O177" s="90"/>
      <c r="P177" s="234">
        <f>O177*H177</f>
        <v>0</v>
      </c>
      <c r="Q177" s="234">
        <v>6.0000000000000002E-05</v>
      </c>
      <c r="R177" s="234">
        <f>Q177*H177</f>
        <v>0.00060000000000000006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241</v>
      </c>
      <c r="AT177" s="236" t="s">
        <v>185</v>
      </c>
      <c r="AU177" s="236" t="s">
        <v>82</v>
      </c>
      <c r="AY177" s="16" t="s">
        <v>182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241</v>
      </c>
      <c r="BM177" s="236" t="s">
        <v>723</v>
      </c>
    </row>
    <row r="178" s="2" customFormat="1" ht="14.4" customHeight="1">
      <c r="A178" s="37"/>
      <c r="B178" s="38"/>
      <c r="C178" s="260" t="s">
        <v>301</v>
      </c>
      <c r="D178" s="260" t="s">
        <v>250</v>
      </c>
      <c r="E178" s="261" t="s">
        <v>312</v>
      </c>
      <c r="F178" s="262" t="s">
        <v>313</v>
      </c>
      <c r="G178" s="263" t="s">
        <v>188</v>
      </c>
      <c r="H178" s="264">
        <v>1</v>
      </c>
      <c r="I178" s="265"/>
      <c r="J178" s="266">
        <f>ROUND(I178*H178,2)</f>
        <v>0</v>
      </c>
      <c r="K178" s="262" t="s">
        <v>1</v>
      </c>
      <c r="L178" s="267"/>
      <c r="M178" s="268" t="s">
        <v>1</v>
      </c>
      <c r="N178" s="269" t="s">
        <v>38</v>
      </c>
      <c r="O178" s="90"/>
      <c r="P178" s="234">
        <f>O178*H178</f>
        <v>0</v>
      </c>
      <c r="Q178" s="234">
        <v>0.25</v>
      </c>
      <c r="R178" s="234">
        <f>Q178*H178</f>
        <v>0.25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253</v>
      </c>
      <c r="AT178" s="236" t="s">
        <v>250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724</v>
      </c>
    </row>
    <row r="179" s="13" customFormat="1">
      <c r="A179" s="13"/>
      <c r="B179" s="238"/>
      <c r="C179" s="239"/>
      <c r="D179" s="240" t="s">
        <v>191</v>
      </c>
      <c r="E179" s="241" t="s">
        <v>1</v>
      </c>
      <c r="F179" s="242" t="s">
        <v>315</v>
      </c>
      <c r="G179" s="239"/>
      <c r="H179" s="241" t="s">
        <v>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191</v>
      </c>
      <c r="AU179" s="248" t="s">
        <v>82</v>
      </c>
      <c r="AV179" s="13" t="s">
        <v>80</v>
      </c>
      <c r="AW179" s="13" t="s">
        <v>30</v>
      </c>
      <c r="AX179" s="13" t="s">
        <v>73</v>
      </c>
      <c r="AY179" s="248" t="s">
        <v>182</v>
      </c>
    </row>
    <row r="180" s="14" customFormat="1">
      <c r="A180" s="14"/>
      <c r="B180" s="249"/>
      <c r="C180" s="250"/>
      <c r="D180" s="240" t="s">
        <v>191</v>
      </c>
      <c r="E180" s="251" t="s">
        <v>1</v>
      </c>
      <c r="F180" s="252" t="s">
        <v>80</v>
      </c>
      <c r="G180" s="250"/>
      <c r="H180" s="253">
        <v>1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191</v>
      </c>
      <c r="AU180" s="259" t="s">
        <v>82</v>
      </c>
      <c r="AV180" s="14" t="s">
        <v>82</v>
      </c>
      <c r="AW180" s="14" t="s">
        <v>30</v>
      </c>
      <c r="AX180" s="14" t="s">
        <v>80</v>
      </c>
      <c r="AY180" s="259" t="s">
        <v>182</v>
      </c>
    </row>
    <row r="181" s="2" customFormat="1" ht="24.15" customHeight="1">
      <c r="A181" s="37"/>
      <c r="B181" s="38"/>
      <c r="C181" s="225" t="s">
        <v>307</v>
      </c>
      <c r="D181" s="225" t="s">
        <v>185</v>
      </c>
      <c r="E181" s="226" t="s">
        <v>317</v>
      </c>
      <c r="F181" s="227" t="s">
        <v>318</v>
      </c>
      <c r="G181" s="228" t="s">
        <v>213</v>
      </c>
      <c r="H181" s="229">
        <v>0.251</v>
      </c>
      <c r="I181" s="230"/>
      <c r="J181" s="231">
        <f>ROUND(I181*H181,2)</f>
        <v>0</v>
      </c>
      <c r="K181" s="227" t="s">
        <v>196</v>
      </c>
      <c r="L181" s="43"/>
      <c r="M181" s="232" t="s">
        <v>1</v>
      </c>
      <c r="N181" s="233" t="s">
        <v>38</v>
      </c>
      <c r="O181" s="90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241</v>
      </c>
      <c r="AT181" s="236" t="s">
        <v>185</v>
      </c>
      <c r="AU181" s="236" t="s">
        <v>82</v>
      </c>
      <c r="AY181" s="16" t="s">
        <v>182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241</v>
      </c>
      <c r="BM181" s="236" t="s">
        <v>725</v>
      </c>
    </row>
    <row r="182" s="12" customFormat="1" ht="22.8" customHeight="1">
      <c r="A182" s="12"/>
      <c r="B182" s="209"/>
      <c r="C182" s="210"/>
      <c r="D182" s="211" t="s">
        <v>72</v>
      </c>
      <c r="E182" s="223" t="s">
        <v>320</v>
      </c>
      <c r="F182" s="223" t="s">
        <v>321</v>
      </c>
      <c r="G182" s="210"/>
      <c r="H182" s="210"/>
      <c r="I182" s="213"/>
      <c r="J182" s="224">
        <f>BK182</f>
        <v>0</v>
      </c>
      <c r="K182" s="210"/>
      <c r="L182" s="215"/>
      <c r="M182" s="216"/>
      <c r="N182" s="217"/>
      <c r="O182" s="217"/>
      <c r="P182" s="218">
        <f>SUM(P183:P188)</f>
        <v>0</v>
      </c>
      <c r="Q182" s="217"/>
      <c r="R182" s="218">
        <f>SUM(R183:R188)</f>
        <v>0.00092000000000000003</v>
      </c>
      <c r="S182" s="217"/>
      <c r="T182" s="219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0" t="s">
        <v>82</v>
      </c>
      <c r="AT182" s="221" t="s">
        <v>72</v>
      </c>
      <c r="AU182" s="221" t="s">
        <v>80</v>
      </c>
      <c r="AY182" s="220" t="s">
        <v>182</v>
      </c>
      <c r="BK182" s="222">
        <f>SUM(BK183:BK188)</f>
        <v>0</v>
      </c>
    </row>
    <row r="183" s="2" customFormat="1" ht="24.15" customHeight="1">
      <c r="A183" s="37"/>
      <c r="B183" s="38"/>
      <c r="C183" s="225" t="s">
        <v>311</v>
      </c>
      <c r="D183" s="225" t="s">
        <v>185</v>
      </c>
      <c r="E183" s="226" t="s">
        <v>323</v>
      </c>
      <c r="F183" s="227" t="s">
        <v>324</v>
      </c>
      <c r="G183" s="228" t="s">
        <v>195</v>
      </c>
      <c r="H183" s="229">
        <v>2</v>
      </c>
      <c r="I183" s="230"/>
      <c r="J183" s="231">
        <f>ROUND(I183*H183,2)</f>
        <v>0</v>
      </c>
      <c r="K183" s="227" t="s">
        <v>196</v>
      </c>
      <c r="L183" s="43"/>
      <c r="M183" s="232" t="s">
        <v>1</v>
      </c>
      <c r="N183" s="233" t="s">
        <v>38</v>
      </c>
      <c r="O183" s="90"/>
      <c r="P183" s="234">
        <f>O183*H183</f>
        <v>0</v>
      </c>
      <c r="Q183" s="234">
        <v>0.00020000000000000001</v>
      </c>
      <c r="R183" s="234">
        <f>Q183*H183</f>
        <v>0.00040000000000000002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241</v>
      </c>
      <c r="AT183" s="236" t="s">
        <v>185</v>
      </c>
      <c r="AU183" s="236" t="s">
        <v>82</v>
      </c>
      <c r="AY183" s="16" t="s">
        <v>182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241</v>
      </c>
      <c r="BM183" s="236" t="s">
        <v>726</v>
      </c>
    </row>
    <row r="184" s="13" customFormat="1">
      <c r="A184" s="13"/>
      <c r="B184" s="238"/>
      <c r="C184" s="239"/>
      <c r="D184" s="240" t="s">
        <v>191</v>
      </c>
      <c r="E184" s="241" t="s">
        <v>1</v>
      </c>
      <c r="F184" s="242" t="s">
        <v>326</v>
      </c>
      <c r="G184" s="239"/>
      <c r="H184" s="241" t="s">
        <v>1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191</v>
      </c>
      <c r="AU184" s="248" t="s">
        <v>82</v>
      </c>
      <c r="AV184" s="13" t="s">
        <v>80</v>
      </c>
      <c r="AW184" s="13" t="s">
        <v>30</v>
      </c>
      <c r="AX184" s="13" t="s">
        <v>73</v>
      </c>
      <c r="AY184" s="248" t="s">
        <v>182</v>
      </c>
    </row>
    <row r="185" s="14" customFormat="1">
      <c r="A185" s="14"/>
      <c r="B185" s="249"/>
      <c r="C185" s="250"/>
      <c r="D185" s="240" t="s">
        <v>191</v>
      </c>
      <c r="E185" s="251" t="s">
        <v>1</v>
      </c>
      <c r="F185" s="252" t="s">
        <v>82</v>
      </c>
      <c r="G185" s="250"/>
      <c r="H185" s="253">
        <v>2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191</v>
      </c>
      <c r="AU185" s="259" t="s">
        <v>82</v>
      </c>
      <c r="AV185" s="14" t="s">
        <v>82</v>
      </c>
      <c r="AW185" s="14" t="s">
        <v>30</v>
      </c>
      <c r="AX185" s="14" t="s">
        <v>80</v>
      </c>
      <c r="AY185" s="259" t="s">
        <v>182</v>
      </c>
    </row>
    <row r="186" s="2" customFormat="1" ht="24.15" customHeight="1">
      <c r="A186" s="37"/>
      <c r="B186" s="38"/>
      <c r="C186" s="225" t="s">
        <v>316</v>
      </c>
      <c r="D186" s="225" t="s">
        <v>185</v>
      </c>
      <c r="E186" s="226" t="s">
        <v>328</v>
      </c>
      <c r="F186" s="227" t="s">
        <v>329</v>
      </c>
      <c r="G186" s="228" t="s">
        <v>195</v>
      </c>
      <c r="H186" s="229">
        <v>2</v>
      </c>
      <c r="I186" s="230"/>
      <c r="J186" s="231">
        <f>ROUND(I186*H186,2)</f>
        <v>0</v>
      </c>
      <c r="K186" s="227" t="s">
        <v>196</v>
      </c>
      <c r="L186" s="43"/>
      <c r="M186" s="232" t="s">
        <v>1</v>
      </c>
      <c r="N186" s="233" t="s">
        <v>38</v>
      </c>
      <c r="O186" s="90"/>
      <c r="P186" s="234">
        <f>O186*H186</f>
        <v>0</v>
      </c>
      <c r="Q186" s="234">
        <v>0.00025999999999999998</v>
      </c>
      <c r="R186" s="234">
        <f>Q186*H186</f>
        <v>0.00051999999999999995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241</v>
      </c>
      <c r="AT186" s="236" t="s">
        <v>185</v>
      </c>
      <c r="AU186" s="236" t="s">
        <v>82</v>
      </c>
      <c r="AY186" s="16" t="s">
        <v>182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241</v>
      </c>
      <c r="BM186" s="236" t="s">
        <v>727</v>
      </c>
    </row>
    <row r="187" s="13" customFormat="1">
      <c r="A187" s="13"/>
      <c r="B187" s="238"/>
      <c r="C187" s="239"/>
      <c r="D187" s="240" t="s">
        <v>191</v>
      </c>
      <c r="E187" s="241" t="s">
        <v>1</v>
      </c>
      <c r="F187" s="242" t="s">
        <v>326</v>
      </c>
      <c r="G187" s="239"/>
      <c r="H187" s="241" t="s">
        <v>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191</v>
      </c>
      <c r="AU187" s="248" t="s">
        <v>82</v>
      </c>
      <c r="AV187" s="13" t="s">
        <v>80</v>
      </c>
      <c r="AW187" s="13" t="s">
        <v>30</v>
      </c>
      <c r="AX187" s="13" t="s">
        <v>73</v>
      </c>
      <c r="AY187" s="248" t="s">
        <v>182</v>
      </c>
    </row>
    <row r="188" s="14" customFormat="1">
      <c r="A188" s="14"/>
      <c r="B188" s="249"/>
      <c r="C188" s="250"/>
      <c r="D188" s="240" t="s">
        <v>191</v>
      </c>
      <c r="E188" s="251" t="s">
        <v>1</v>
      </c>
      <c r="F188" s="252" t="s">
        <v>82</v>
      </c>
      <c r="G188" s="250"/>
      <c r="H188" s="253">
        <v>2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191</v>
      </c>
      <c r="AU188" s="259" t="s">
        <v>82</v>
      </c>
      <c r="AV188" s="14" t="s">
        <v>82</v>
      </c>
      <c r="AW188" s="14" t="s">
        <v>30</v>
      </c>
      <c r="AX188" s="14" t="s">
        <v>80</v>
      </c>
      <c r="AY188" s="259" t="s">
        <v>182</v>
      </c>
    </row>
    <row r="189" s="12" customFormat="1" ht="25.92" customHeight="1">
      <c r="A189" s="12"/>
      <c r="B189" s="209"/>
      <c r="C189" s="210"/>
      <c r="D189" s="211" t="s">
        <v>72</v>
      </c>
      <c r="E189" s="212" t="s">
        <v>250</v>
      </c>
      <c r="F189" s="212" t="s">
        <v>331</v>
      </c>
      <c r="G189" s="210"/>
      <c r="H189" s="210"/>
      <c r="I189" s="213"/>
      <c r="J189" s="214">
        <f>BK189</f>
        <v>0</v>
      </c>
      <c r="K189" s="210"/>
      <c r="L189" s="215"/>
      <c r="M189" s="216"/>
      <c r="N189" s="217"/>
      <c r="O189" s="217"/>
      <c r="P189" s="218">
        <f>P190</f>
        <v>0</v>
      </c>
      <c r="Q189" s="217"/>
      <c r="R189" s="218">
        <f>R190</f>
        <v>0</v>
      </c>
      <c r="S189" s="217"/>
      <c r="T189" s="21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0" t="s">
        <v>199</v>
      </c>
      <c r="AT189" s="221" t="s">
        <v>72</v>
      </c>
      <c r="AU189" s="221" t="s">
        <v>73</v>
      </c>
      <c r="AY189" s="220" t="s">
        <v>182</v>
      </c>
      <c r="BK189" s="222">
        <f>BK190</f>
        <v>0</v>
      </c>
    </row>
    <row r="190" s="12" customFormat="1" ht="22.8" customHeight="1">
      <c r="A190" s="12"/>
      <c r="B190" s="209"/>
      <c r="C190" s="210"/>
      <c r="D190" s="211" t="s">
        <v>72</v>
      </c>
      <c r="E190" s="223" t="s">
        <v>332</v>
      </c>
      <c r="F190" s="223" t="s">
        <v>333</v>
      </c>
      <c r="G190" s="210"/>
      <c r="H190" s="210"/>
      <c r="I190" s="213"/>
      <c r="J190" s="224">
        <f>BK190</f>
        <v>0</v>
      </c>
      <c r="K190" s="210"/>
      <c r="L190" s="215"/>
      <c r="M190" s="216"/>
      <c r="N190" s="217"/>
      <c r="O190" s="217"/>
      <c r="P190" s="218">
        <f>SUM(P191:P195)</f>
        <v>0</v>
      </c>
      <c r="Q190" s="217"/>
      <c r="R190" s="218">
        <f>SUM(R191:R195)</f>
        <v>0</v>
      </c>
      <c r="S190" s="217"/>
      <c r="T190" s="219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80</v>
      </c>
      <c r="AY190" s="220" t="s">
        <v>182</v>
      </c>
      <c r="BK190" s="222">
        <f>SUM(BK191:BK195)</f>
        <v>0</v>
      </c>
    </row>
    <row r="191" s="2" customFormat="1" ht="14.4" customHeight="1">
      <c r="A191" s="37"/>
      <c r="B191" s="38"/>
      <c r="C191" s="225" t="s">
        <v>322</v>
      </c>
      <c r="D191" s="225" t="s">
        <v>185</v>
      </c>
      <c r="E191" s="226" t="s">
        <v>335</v>
      </c>
      <c r="F191" s="227" t="s">
        <v>336</v>
      </c>
      <c r="G191" s="228" t="s">
        <v>337</v>
      </c>
      <c r="H191" s="229">
        <v>1</v>
      </c>
      <c r="I191" s="230"/>
      <c r="J191" s="231">
        <f>ROUND(I191*H191,2)</f>
        <v>0</v>
      </c>
      <c r="K191" s="227" t="s">
        <v>1</v>
      </c>
      <c r="L191" s="43"/>
      <c r="M191" s="232" t="s">
        <v>1</v>
      </c>
      <c r="N191" s="233" t="s">
        <v>38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338</v>
      </c>
      <c r="AT191" s="236" t="s">
        <v>185</v>
      </c>
      <c r="AU191" s="236" t="s">
        <v>82</v>
      </c>
      <c r="AY191" s="16" t="s">
        <v>182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338</v>
      </c>
      <c r="BM191" s="236" t="s">
        <v>728</v>
      </c>
    </row>
    <row r="192" s="2" customFormat="1" ht="37.8" customHeight="1">
      <c r="A192" s="37"/>
      <c r="B192" s="38"/>
      <c r="C192" s="225" t="s">
        <v>327</v>
      </c>
      <c r="D192" s="225" t="s">
        <v>185</v>
      </c>
      <c r="E192" s="226" t="s">
        <v>341</v>
      </c>
      <c r="F192" s="227" t="s">
        <v>342</v>
      </c>
      <c r="G192" s="228" t="s">
        <v>188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729</v>
      </c>
    </row>
    <row r="193" s="13" customFormat="1">
      <c r="A193" s="13"/>
      <c r="B193" s="238"/>
      <c r="C193" s="239"/>
      <c r="D193" s="240" t="s">
        <v>191</v>
      </c>
      <c r="E193" s="241" t="s">
        <v>1</v>
      </c>
      <c r="F193" s="242" t="s">
        <v>695</v>
      </c>
      <c r="G193" s="239"/>
      <c r="H193" s="241" t="s">
        <v>1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191</v>
      </c>
      <c r="AU193" s="248" t="s">
        <v>82</v>
      </c>
      <c r="AV193" s="13" t="s">
        <v>80</v>
      </c>
      <c r="AW193" s="13" t="s">
        <v>30</v>
      </c>
      <c r="AX193" s="13" t="s">
        <v>73</v>
      </c>
      <c r="AY193" s="248" t="s">
        <v>182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696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4" customFormat="1">
      <c r="A195" s="14"/>
      <c r="B195" s="249"/>
      <c r="C195" s="250"/>
      <c r="D195" s="240" t="s">
        <v>191</v>
      </c>
      <c r="E195" s="251" t="s">
        <v>1</v>
      </c>
      <c r="F195" s="252" t="s">
        <v>80</v>
      </c>
      <c r="G195" s="250"/>
      <c r="H195" s="253">
        <v>1</v>
      </c>
      <c r="I195" s="254"/>
      <c r="J195" s="250"/>
      <c r="K195" s="250"/>
      <c r="L195" s="255"/>
      <c r="M195" s="270"/>
      <c r="N195" s="271"/>
      <c r="O195" s="271"/>
      <c r="P195" s="271"/>
      <c r="Q195" s="271"/>
      <c r="R195" s="271"/>
      <c r="S195" s="271"/>
      <c r="T195" s="27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191</v>
      </c>
      <c r="AU195" s="259" t="s">
        <v>82</v>
      </c>
      <c r="AV195" s="14" t="s">
        <v>82</v>
      </c>
      <c r="AW195" s="14" t="s">
        <v>30</v>
      </c>
      <c r="AX195" s="14" t="s">
        <v>80</v>
      </c>
      <c r="AY195" s="259" t="s">
        <v>182</v>
      </c>
    </row>
    <row r="196" s="2" customFormat="1" ht="6.96" customHeight="1">
      <c r="A196" s="37"/>
      <c r="B196" s="65"/>
      <c r="C196" s="66"/>
      <c r="D196" s="66"/>
      <c r="E196" s="66"/>
      <c r="F196" s="66"/>
      <c r="G196" s="66"/>
      <c r="H196" s="66"/>
      <c r="I196" s="66"/>
      <c r="J196" s="66"/>
      <c r="K196" s="66"/>
      <c r="L196" s="43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sheetProtection sheet="1" autoFilter="0" formatColumns="0" formatRows="0" objects="1" scenarios="1" spinCount="100000" saltValue="V8nhnx886a+bv75ZlE/kKzrV8phbJ1Gge2GxnSnW4Exr76dIf9XVmXPjkQezoeWcsMvEmc24ePt6AlFtpoqgEw==" hashValue="UiSEpFZCI2cc5qykeVL95TOHb7uF/avstENlZ0F+utrFXiMAZK/lItBogX7cznkxjaAVHziWRx8JmQCclR+eTg==" algorithmName="SHA-512" password="CC35"/>
  <autoFilter ref="C130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730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Okrouhlice RZZ - IC6000328748 (kancelář - SSZT)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Okrouhlice RZZ - IC6000328748 (kancelář - SSZT)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P132+P154+P190</f>
        <v>0</v>
      </c>
      <c r="Q131" s="103"/>
      <c r="R131" s="206">
        <f>R132+R154+R190</f>
        <v>0.36826999999999999</v>
      </c>
      <c r="S131" s="103"/>
      <c r="T131" s="207">
        <f>T132+T154+T190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BK132+BK154+BK190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P133+P146+P152</f>
        <v>0</v>
      </c>
      <c r="Q132" s="217"/>
      <c r="R132" s="218">
        <f>R133+R146+R152</f>
        <v>0.10147000000000001</v>
      </c>
      <c r="S132" s="217"/>
      <c r="T132" s="219">
        <f>T133+T146+T152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BK133+BK146+BK152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SUM(P134:P145)</f>
        <v>0</v>
      </c>
      <c r="Q133" s="217"/>
      <c r="R133" s="218">
        <f>SUM(R134:R145)</f>
        <v>0.10147000000000001</v>
      </c>
      <c r="S133" s="217"/>
      <c r="T133" s="219">
        <f>SUM(T134:T145)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SUM(BK134:BK145)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731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6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732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435</v>
      </c>
      <c r="G138" s="250"/>
      <c r="H138" s="253">
        <v>6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6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733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20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0.00080000000000000004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734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286</v>
      </c>
      <c r="G142" s="250"/>
      <c r="H142" s="253">
        <v>20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2" customFormat="1" ht="24.15" customHeight="1">
      <c r="A143" s="37"/>
      <c r="B143" s="38"/>
      <c r="C143" s="225" t="s">
        <v>210</v>
      </c>
      <c r="D143" s="225" t="s">
        <v>185</v>
      </c>
      <c r="E143" s="226" t="s">
        <v>386</v>
      </c>
      <c r="F143" s="227" t="s">
        <v>387</v>
      </c>
      <c r="G143" s="228" t="s">
        <v>240</v>
      </c>
      <c r="H143" s="229">
        <v>1</v>
      </c>
      <c r="I143" s="230"/>
      <c r="J143" s="231">
        <f>ROUND(I143*H143,2)</f>
        <v>0</v>
      </c>
      <c r="K143" s="227" t="s">
        <v>196</v>
      </c>
      <c r="L143" s="43"/>
      <c r="M143" s="232" t="s">
        <v>1</v>
      </c>
      <c r="N143" s="233" t="s">
        <v>38</v>
      </c>
      <c r="O143" s="90"/>
      <c r="P143" s="234">
        <f>O143*H143</f>
        <v>0</v>
      </c>
      <c r="Q143" s="234">
        <v>0.00067000000000000002</v>
      </c>
      <c r="R143" s="234">
        <f>Q143*H143</f>
        <v>0.00067000000000000002</v>
      </c>
      <c r="S143" s="234">
        <v>0.031</v>
      </c>
      <c r="T143" s="235">
        <f>S143*H143</f>
        <v>0.031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189</v>
      </c>
      <c r="AT143" s="236" t="s">
        <v>185</v>
      </c>
      <c r="AU143" s="236" t="s">
        <v>82</v>
      </c>
      <c r="AY143" s="16" t="s">
        <v>182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189</v>
      </c>
      <c r="BM143" s="236" t="s">
        <v>735</v>
      </c>
    </row>
    <row r="144" s="13" customFormat="1">
      <c r="A144" s="13"/>
      <c r="B144" s="238"/>
      <c r="C144" s="239"/>
      <c r="D144" s="240" t="s">
        <v>191</v>
      </c>
      <c r="E144" s="241" t="s">
        <v>1</v>
      </c>
      <c r="F144" s="242" t="s">
        <v>389</v>
      </c>
      <c r="G144" s="239"/>
      <c r="H144" s="241" t="s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191</v>
      </c>
      <c r="AU144" s="248" t="s">
        <v>82</v>
      </c>
      <c r="AV144" s="13" t="s">
        <v>80</v>
      </c>
      <c r="AW144" s="13" t="s">
        <v>30</v>
      </c>
      <c r="AX144" s="13" t="s">
        <v>73</v>
      </c>
      <c r="AY144" s="248" t="s">
        <v>182</v>
      </c>
    </row>
    <row r="145" s="14" customFormat="1">
      <c r="A145" s="14"/>
      <c r="B145" s="249"/>
      <c r="C145" s="250"/>
      <c r="D145" s="240" t="s">
        <v>191</v>
      </c>
      <c r="E145" s="251" t="s">
        <v>1</v>
      </c>
      <c r="F145" s="252" t="s">
        <v>80</v>
      </c>
      <c r="G145" s="250"/>
      <c r="H145" s="253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191</v>
      </c>
      <c r="AU145" s="259" t="s">
        <v>82</v>
      </c>
      <c r="AV145" s="14" t="s">
        <v>82</v>
      </c>
      <c r="AW145" s="14" t="s">
        <v>30</v>
      </c>
      <c r="AX145" s="14" t="s">
        <v>80</v>
      </c>
      <c r="AY145" s="259" t="s">
        <v>182</v>
      </c>
    </row>
    <row r="146" s="12" customFormat="1" ht="22.8" customHeight="1">
      <c r="A146" s="12"/>
      <c r="B146" s="209"/>
      <c r="C146" s="210"/>
      <c r="D146" s="211" t="s">
        <v>72</v>
      </c>
      <c r="E146" s="223" t="s">
        <v>208</v>
      </c>
      <c r="F146" s="223" t="s">
        <v>209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SUM(P147:P151)</f>
        <v>0</v>
      </c>
      <c r="Q146" s="217"/>
      <c r="R146" s="218">
        <f>SUM(R147:R151)</f>
        <v>0</v>
      </c>
      <c r="S146" s="217"/>
      <c r="T146" s="21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72</v>
      </c>
      <c r="AU146" s="221" t="s">
        <v>80</v>
      </c>
      <c r="AY146" s="220" t="s">
        <v>182</v>
      </c>
      <c r="BK146" s="222">
        <f>SUM(BK147:BK151)</f>
        <v>0</v>
      </c>
    </row>
    <row r="147" s="2" customFormat="1" ht="24.15" customHeight="1">
      <c r="A147" s="37"/>
      <c r="B147" s="38"/>
      <c r="C147" s="225" t="s">
        <v>215</v>
      </c>
      <c r="D147" s="225" t="s">
        <v>185</v>
      </c>
      <c r="E147" s="226" t="s">
        <v>211</v>
      </c>
      <c r="F147" s="227" t="s">
        <v>212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736</v>
      </c>
    </row>
    <row r="148" s="2" customFormat="1" ht="24.15" customHeight="1">
      <c r="A148" s="37"/>
      <c r="B148" s="38"/>
      <c r="C148" s="225" t="s">
        <v>219</v>
      </c>
      <c r="D148" s="225" t="s">
        <v>185</v>
      </c>
      <c r="E148" s="226" t="s">
        <v>216</v>
      </c>
      <c r="F148" s="227" t="s">
        <v>217</v>
      </c>
      <c r="G148" s="228" t="s">
        <v>213</v>
      </c>
      <c r="H148" s="229">
        <v>0.53100000000000003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737</v>
      </c>
    </row>
    <row r="149" s="2" customFormat="1" ht="24.15" customHeight="1">
      <c r="A149" s="37"/>
      <c r="B149" s="38"/>
      <c r="C149" s="225" t="s">
        <v>224</v>
      </c>
      <c r="D149" s="225" t="s">
        <v>185</v>
      </c>
      <c r="E149" s="226" t="s">
        <v>220</v>
      </c>
      <c r="F149" s="227" t="s">
        <v>221</v>
      </c>
      <c r="G149" s="228" t="s">
        <v>213</v>
      </c>
      <c r="H149" s="229">
        <v>5.3099999999999996</v>
      </c>
      <c r="I149" s="230"/>
      <c r="J149" s="231">
        <f>ROUND(I149*H149,2)</f>
        <v>0</v>
      </c>
      <c r="K149" s="227" t="s">
        <v>196</v>
      </c>
      <c r="L149" s="43"/>
      <c r="M149" s="232" t="s">
        <v>1</v>
      </c>
      <c r="N149" s="233" t="s">
        <v>38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189</v>
      </c>
      <c r="AT149" s="236" t="s">
        <v>185</v>
      </c>
      <c r="AU149" s="236" t="s">
        <v>82</v>
      </c>
      <c r="AY149" s="16" t="s">
        <v>182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189</v>
      </c>
      <c r="BM149" s="236" t="s">
        <v>738</v>
      </c>
    </row>
    <row r="150" s="14" customFormat="1">
      <c r="A150" s="14"/>
      <c r="B150" s="249"/>
      <c r="C150" s="250"/>
      <c r="D150" s="240" t="s">
        <v>191</v>
      </c>
      <c r="E150" s="251" t="s">
        <v>1</v>
      </c>
      <c r="F150" s="252" t="s">
        <v>443</v>
      </c>
      <c r="G150" s="250"/>
      <c r="H150" s="253">
        <v>5.3099999999999996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191</v>
      </c>
      <c r="AU150" s="259" t="s">
        <v>82</v>
      </c>
      <c r="AV150" s="14" t="s">
        <v>82</v>
      </c>
      <c r="AW150" s="14" t="s">
        <v>30</v>
      </c>
      <c r="AX150" s="14" t="s">
        <v>80</v>
      </c>
      <c r="AY150" s="259" t="s">
        <v>182</v>
      </c>
    </row>
    <row r="151" s="2" customFormat="1" ht="24.15" customHeight="1">
      <c r="A151" s="37"/>
      <c r="B151" s="38"/>
      <c r="C151" s="225" t="s">
        <v>183</v>
      </c>
      <c r="D151" s="225" t="s">
        <v>185</v>
      </c>
      <c r="E151" s="226" t="s">
        <v>225</v>
      </c>
      <c r="F151" s="227" t="s">
        <v>226</v>
      </c>
      <c r="G151" s="228" t="s">
        <v>213</v>
      </c>
      <c r="H151" s="229">
        <v>0.53100000000000003</v>
      </c>
      <c r="I151" s="230"/>
      <c r="J151" s="231">
        <f>ROUND(I151*H151,2)</f>
        <v>0</v>
      </c>
      <c r="K151" s="227" t="s">
        <v>196</v>
      </c>
      <c r="L151" s="43"/>
      <c r="M151" s="232" t="s">
        <v>1</v>
      </c>
      <c r="N151" s="233" t="s">
        <v>38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189</v>
      </c>
      <c r="AT151" s="236" t="s">
        <v>185</v>
      </c>
      <c r="AU151" s="236" t="s">
        <v>82</v>
      </c>
      <c r="AY151" s="16" t="s">
        <v>182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189</v>
      </c>
      <c r="BM151" s="236" t="s">
        <v>739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228</v>
      </c>
      <c r="F152" s="223" t="s">
        <v>229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P153</f>
        <v>0</v>
      </c>
      <c r="Q152" s="217"/>
      <c r="R152" s="218">
        <f>R153</f>
        <v>0</v>
      </c>
      <c r="S152" s="217"/>
      <c r="T152" s="21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80</v>
      </c>
      <c r="AT152" s="221" t="s">
        <v>72</v>
      </c>
      <c r="AU152" s="221" t="s">
        <v>80</v>
      </c>
      <c r="AY152" s="220" t="s">
        <v>182</v>
      </c>
      <c r="BK152" s="222">
        <f>BK153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230</v>
      </c>
      <c r="F153" s="227" t="s">
        <v>231</v>
      </c>
      <c r="G153" s="228" t="s">
        <v>213</v>
      </c>
      <c r="H153" s="229">
        <v>0.10100000000000001</v>
      </c>
      <c r="I153" s="230"/>
      <c r="J153" s="231">
        <f>ROUND(I153*H153,2)</f>
        <v>0</v>
      </c>
      <c r="K153" s="227" t="s">
        <v>196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189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189</v>
      </c>
      <c r="BM153" s="236" t="s">
        <v>740</v>
      </c>
    </row>
    <row r="154" s="12" customFormat="1" ht="25.92" customHeight="1">
      <c r="A154" s="12"/>
      <c r="B154" s="209"/>
      <c r="C154" s="210"/>
      <c r="D154" s="211" t="s">
        <v>72</v>
      </c>
      <c r="E154" s="212" t="s">
        <v>233</v>
      </c>
      <c r="F154" s="212" t="s">
        <v>234</v>
      </c>
      <c r="G154" s="210"/>
      <c r="H154" s="210"/>
      <c r="I154" s="213"/>
      <c r="J154" s="214">
        <f>BK154</f>
        <v>0</v>
      </c>
      <c r="K154" s="210"/>
      <c r="L154" s="215"/>
      <c r="M154" s="216"/>
      <c r="N154" s="217"/>
      <c r="O154" s="217"/>
      <c r="P154" s="218">
        <f>P155+P164+P177+P183</f>
        <v>0</v>
      </c>
      <c r="Q154" s="217"/>
      <c r="R154" s="218">
        <f>R155+R164+R177+R183</f>
        <v>0.26679999999999998</v>
      </c>
      <c r="S154" s="217"/>
      <c r="T154" s="219">
        <f>T155+T164+T177+T183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73</v>
      </c>
      <c r="AY154" s="220" t="s">
        <v>182</v>
      </c>
      <c r="BK154" s="222">
        <f>BK155+BK164+BK177+BK183</f>
        <v>0</v>
      </c>
    </row>
    <row r="155" s="12" customFormat="1" ht="22.8" customHeight="1">
      <c r="A155" s="12"/>
      <c r="B155" s="209"/>
      <c r="C155" s="210"/>
      <c r="D155" s="211" t="s">
        <v>72</v>
      </c>
      <c r="E155" s="223" t="s">
        <v>235</v>
      </c>
      <c r="F155" s="223" t="s">
        <v>236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0.0032799999999999999</v>
      </c>
      <c r="S155" s="217"/>
      <c r="T155" s="219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82</v>
      </c>
      <c r="AT155" s="221" t="s">
        <v>72</v>
      </c>
      <c r="AU155" s="221" t="s">
        <v>80</v>
      </c>
      <c r="AY155" s="220" t="s">
        <v>182</v>
      </c>
      <c r="BK155" s="222">
        <f>SUM(BK156:BK163)</f>
        <v>0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238</v>
      </c>
      <c r="F156" s="227" t="s">
        <v>239</v>
      </c>
      <c r="G156" s="228" t="s">
        <v>240</v>
      </c>
      <c r="H156" s="229">
        <v>8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0.00040999999999999999</v>
      </c>
      <c r="R156" s="234">
        <f>Q156*H156</f>
        <v>0.0032799999999999999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741</v>
      </c>
    </row>
    <row r="157" s="13" customFormat="1">
      <c r="A157" s="13"/>
      <c r="B157" s="238"/>
      <c r="C157" s="239"/>
      <c r="D157" s="240" t="s">
        <v>191</v>
      </c>
      <c r="E157" s="241" t="s">
        <v>1</v>
      </c>
      <c r="F157" s="242" t="s">
        <v>243</v>
      </c>
      <c r="G157" s="239"/>
      <c r="H157" s="241" t="s">
        <v>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191</v>
      </c>
      <c r="AU157" s="248" t="s">
        <v>82</v>
      </c>
      <c r="AV157" s="13" t="s">
        <v>80</v>
      </c>
      <c r="AW157" s="13" t="s">
        <v>30</v>
      </c>
      <c r="AX157" s="13" t="s">
        <v>73</v>
      </c>
      <c r="AY157" s="248" t="s">
        <v>182</v>
      </c>
    </row>
    <row r="158" s="14" customFormat="1">
      <c r="A158" s="14"/>
      <c r="B158" s="249"/>
      <c r="C158" s="250"/>
      <c r="D158" s="240" t="s">
        <v>191</v>
      </c>
      <c r="E158" s="251" t="s">
        <v>1</v>
      </c>
      <c r="F158" s="252" t="s">
        <v>224</v>
      </c>
      <c r="G158" s="250"/>
      <c r="H158" s="253">
        <v>8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191</v>
      </c>
      <c r="AU158" s="259" t="s">
        <v>82</v>
      </c>
      <c r="AV158" s="14" t="s">
        <v>82</v>
      </c>
      <c r="AW158" s="14" t="s">
        <v>30</v>
      </c>
      <c r="AX158" s="14" t="s">
        <v>80</v>
      </c>
      <c r="AY158" s="259" t="s">
        <v>182</v>
      </c>
    </row>
    <row r="159" s="2" customFormat="1" ht="14.4" customHeight="1">
      <c r="A159" s="37"/>
      <c r="B159" s="38"/>
      <c r="C159" s="225" t="s">
        <v>249</v>
      </c>
      <c r="D159" s="225" t="s">
        <v>185</v>
      </c>
      <c r="E159" s="226" t="s">
        <v>245</v>
      </c>
      <c r="F159" s="227" t="s">
        <v>246</v>
      </c>
      <c r="G159" s="228" t="s">
        <v>247</v>
      </c>
      <c r="H159" s="229">
        <v>1</v>
      </c>
      <c r="I159" s="230"/>
      <c r="J159" s="231">
        <f>ROUND(I159*H159,2)</f>
        <v>0</v>
      </c>
      <c r="K159" s="227" t="s">
        <v>196</v>
      </c>
      <c r="L159" s="43"/>
      <c r="M159" s="232" t="s">
        <v>1</v>
      </c>
      <c r="N159" s="233" t="s">
        <v>38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241</v>
      </c>
      <c r="AT159" s="236" t="s">
        <v>185</v>
      </c>
      <c r="AU159" s="236" t="s">
        <v>82</v>
      </c>
      <c r="AY159" s="16" t="s">
        <v>182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241</v>
      </c>
      <c r="BM159" s="236" t="s">
        <v>742</v>
      </c>
    </row>
    <row r="160" s="14" customFormat="1">
      <c r="A160" s="14"/>
      <c r="B160" s="249"/>
      <c r="C160" s="250"/>
      <c r="D160" s="240" t="s">
        <v>191</v>
      </c>
      <c r="E160" s="251" t="s">
        <v>1</v>
      </c>
      <c r="F160" s="252" t="s">
        <v>80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191</v>
      </c>
      <c r="AU160" s="259" t="s">
        <v>82</v>
      </c>
      <c r="AV160" s="14" t="s">
        <v>82</v>
      </c>
      <c r="AW160" s="14" t="s">
        <v>30</v>
      </c>
      <c r="AX160" s="14" t="s">
        <v>80</v>
      </c>
      <c r="AY160" s="259" t="s">
        <v>182</v>
      </c>
    </row>
    <row r="161" s="2" customFormat="1" ht="24.15" customHeight="1">
      <c r="A161" s="37"/>
      <c r="B161" s="38"/>
      <c r="C161" s="260" t="s">
        <v>255</v>
      </c>
      <c r="D161" s="260" t="s">
        <v>250</v>
      </c>
      <c r="E161" s="261" t="s">
        <v>251</v>
      </c>
      <c r="F161" s="262" t="s">
        <v>252</v>
      </c>
      <c r="G161" s="263" t="s">
        <v>247</v>
      </c>
      <c r="H161" s="264">
        <v>1</v>
      </c>
      <c r="I161" s="265"/>
      <c r="J161" s="266">
        <f>ROUND(I161*H161,2)</f>
        <v>0</v>
      </c>
      <c r="K161" s="262" t="s">
        <v>1</v>
      </c>
      <c r="L161" s="267"/>
      <c r="M161" s="268" t="s">
        <v>1</v>
      </c>
      <c r="N161" s="269" t="s">
        <v>38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253</v>
      </c>
      <c r="AT161" s="236" t="s">
        <v>250</v>
      </c>
      <c r="AU161" s="236" t="s">
        <v>82</v>
      </c>
      <c r="AY161" s="16" t="s">
        <v>182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241</v>
      </c>
      <c r="BM161" s="236" t="s">
        <v>743</v>
      </c>
    </row>
    <row r="162" s="14" customFormat="1">
      <c r="A162" s="14"/>
      <c r="B162" s="249"/>
      <c r="C162" s="250"/>
      <c r="D162" s="240" t="s">
        <v>191</v>
      </c>
      <c r="E162" s="251" t="s">
        <v>1</v>
      </c>
      <c r="F162" s="252" t="s">
        <v>80</v>
      </c>
      <c r="G162" s="250"/>
      <c r="H162" s="253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191</v>
      </c>
      <c r="AU162" s="259" t="s">
        <v>82</v>
      </c>
      <c r="AV162" s="14" t="s">
        <v>82</v>
      </c>
      <c r="AW162" s="14" t="s">
        <v>30</v>
      </c>
      <c r="AX162" s="14" t="s">
        <v>80</v>
      </c>
      <c r="AY162" s="259" t="s">
        <v>182</v>
      </c>
    </row>
    <row r="163" s="2" customFormat="1" ht="24.15" customHeight="1">
      <c r="A163" s="37"/>
      <c r="B163" s="38"/>
      <c r="C163" s="225" t="s">
        <v>261</v>
      </c>
      <c r="D163" s="225" t="s">
        <v>185</v>
      </c>
      <c r="E163" s="226" t="s">
        <v>256</v>
      </c>
      <c r="F163" s="227" t="s">
        <v>257</v>
      </c>
      <c r="G163" s="228" t="s">
        <v>213</v>
      </c>
      <c r="H163" s="229">
        <v>0.0030000000000000001</v>
      </c>
      <c r="I163" s="230"/>
      <c r="J163" s="231">
        <f>ROUND(I163*H163,2)</f>
        <v>0</v>
      </c>
      <c r="K163" s="227" t="s">
        <v>196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744</v>
      </c>
    </row>
    <row r="164" s="12" customFormat="1" ht="22.8" customHeight="1">
      <c r="A164" s="12"/>
      <c r="B164" s="209"/>
      <c r="C164" s="210"/>
      <c r="D164" s="211" t="s">
        <v>72</v>
      </c>
      <c r="E164" s="223" t="s">
        <v>259</v>
      </c>
      <c r="F164" s="223" t="s">
        <v>260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SUM(P165:P176)</f>
        <v>0</v>
      </c>
      <c r="Q164" s="217"/>
      <c r="R164" s="218">
        <f>SUM(R165:R176)</f>
        <v>0.012</v>
      </c>
      <c r="S164" s="217"/>
      <c r="T164" s="219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82</v>
      </c>
      <c r="AT164" s="221" t="s">
        <v>72</v>
      </c>
      <c r="AU164" s="221" t="s">
        <v>80</v>
      </c>
      <c r="AY164" s="220" t="s">
        <v>182</v>
      </c>
      <c r="BK164" s="222">
        <f>SUM(BK165:BK176)</f>
        <v>0</v>
      </c>
    </row>
    <row r="165" s="2" customFormat="1" ht="14.4" customHeight="1">
      <c r="A165" s="37"/>
      <c r="B165" s="38"/>
      <c r="C165" s="225" t="s">
        <v>8</v>
      </c>
      <c r="D165" s="225" t="s">
        <v>185</v>
      </c>
      <c r="E165" s="226" t="s">
        <v>262</v>
      </c>
      <c r="F165" s="227" t="s">
        <v>263</v>
      </c>
      <c r="G165" s="228" t="s">
        <v>264</v>
      </c>
      <c r="H165" s="229">
        <v>1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745</v>
      </c>
    </row>
    <row r="166" s="2" customFormat="1" ht="14.4" customHeight="1">
      <c r="A166" s="37"/>
      <c r="B166" s="38"/>
      <c r="C166" s="225" t="s">
        <v>241</v>
      </c>
      <c r="D166" s="225" t="s">
        <v>185</v>
      </c>
      <c r="E166" s="226" t="s">
        <v>266</v>
      </c>
      <c r="F166" s="227" t="s">
        <v>267</v>
      </c>
      <c r="G166" s="228" t="s">
        <v>240</v>
      </c>
      <c r="H166" s="229">
        <v>6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746</v>
      </c>
    </row>
    <row r="167" s="2" customFormat="1" ht="14.4" customHeight="1">
      <c r="A167" s="37"/>
      <c r="B167" s="38"/>
      <c r="C167" s="225" t="s">
        <v>273</v>
      </c>
      <c r="D167" s="225" t="s">
        <v>185</v>
      </c>
      <c r="E167" s="226" t="s">
        <v>269</v>
      </c>
      <c r="F167" s="227" t="s">
        <v>270</v>
      </c>
      <c r="G167" s="228" t="s">
        <v>240</v>
      </c>
      <c r="H167" s="229">
        <v>6</v>
      </c>
      <c r="I167" s="230"/>
      <c r="J167" s="231">
        <f>ROUND(I167*H167,2)</f>
        <v>0</v>
      </c>
      <c r="K167" s="227" t="s">
        <v>1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0.002</v>
      </c>
      <c r="R167" s="234">
        <f>Q167*H167</f>
        <v>0.012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241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241</v>
      </c>
      <c r="BM167" s="236" t="s">
        <v>747</v>
      </c>
    </row>
    <row r="168" s="13" customFormat="1">
      <c r="A168" s="13"/>
      <c r="B168" s="238"/>
      <c r="C168" s="239"/>
      <c r="D168" s="240" t="s">
        <v>191</v>
      </c>
      <c r="E168" s="241" t="s">
        <v>1</v>
      </c>
      <c r="F168" s="242" t="s">
        <v>272</v>
      </c>
      <c r="G168" s="239"/>
      <c r="H168" s="241" t="s">
        <v>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191</v>
      </c>
      <c r="AU168" s="248" t="s">
        <v>82</v>
      </c>
      <c r="AV168" s="13" t="s">
        <v>80</v>
      </c>
      <c r="AW168" s="13" t="s">
        <v>30</v>
      </c>
      <c r="AX168" s="13" t="s">
        <v>73</v>
      </c>
      <c r="AY168" s="248" t="s">
        <v>182</v>
      </c>
    </row>
    <row r="169" s="14" customFormat="1">
      <c r="A169" s="14"/>
      <c r="B169" s="249"/>
      <c r="C169" s="250"/>
      <c r="D169" s="240" t="s">
        <v>191</v>
      </c>
      <c r="E169" s="251" t="s">
        <v>1</v>
      </c>
      <c r="F169" s="252" t="s">
        <v>215</v>
      </c>
      <c r="G169" s="250"/>
      <c r="H169" s="253">
        <v>6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191</v>
      </c>
      <c r="AU169" s="259" t="s">
        <v>82</v>
      </c>
      <c r="AV169" s="14" t="s">
        <v>82</v>
      </c>
      <c r="AW169" s="14" t="s">
        <v>30</v>
      </c>
      <c r="AX169" s="14" t="s">
        <v>80</v>
      </c>
      <c r="AY169" s="259" t="s">
        <v>182</v>
      </c>
    </row>
    <row r="170" s="2" customFormat="1" ht="24.15" customHeight="1">
      <c r="A170" s="37"/>
      <c r="B170" s="38"/>
      <c r="C170" s="225" t="s">
        <v>277</v>
      </c>
      <c r="D170" s="225" t="s">
        <v>185</v>
      </c>
      <c r="E170" s="226" t="s">
        <v>274</v>
      </c>
      <c r="F170" s="227" t="s">
        <v>275</v>
      </c>
      <c r="G170" s="228" t="s">
        <v>247</v>
      </c>
      <c r="H170" s="229">
        <v>1</v>
      </c>
      <c r="I170" s="230"/>
      <c r="J170" s="231">
        <f>ROUND(I170*H170,2)</f>
        <v>0</v>
      </c>
      <c r="K170" s="227" t="s">
        <v>196</v>
      </c>
      <c r="L170" s="43"/>
      <c r="M170" s="232" t="s">
        <v>1</v>
      </c>
      <c r="N170" s="233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189</v>
      </c>
      <c r="AT170" s="236" t="s">
        <v>185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748</v>
      </c>
    </row>
    <row r="171" s="2" customFormat="1" ht="14.4" customHeight="1">
      <c r="A171" s="37"/>
      <c r="B171" s="38"/>
      <c r="C171" s="260" t="s">
        <v>282</v>
      </c>
      <c r="D171" s="260" t="s">
        <v>250</v>
      </c>
      <c r="E171" s="261" t="s">
        <v>278</v>
      </c>
      <c r="F171" s="262" t="s">
        <v>279</v>
      </c>
      <c r="G171" s="263" t="s">
        <v>188</v>
      </c>
      <c r="H171" s="264">
        <v>1</v>
      </c>
      <c r="I171" s="265"/>
      <c r="J171" s="266">
        <f>ROUND(I171*H171,2)</f>
        <v>0</v>
      </c>
      <c r="K171" s="262" t="s">
        <v>1</v>
      </c>
      <c r="L171" s="267"/>
      <c r="M171" s="268" t="s">
        <v>1</v>
      </c>
      <c r="N171" s="269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224</v>
      </c>
      <c r="AT171" s="236" t="s">
        <v>250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749</v>
      </c>
    </row>
    <row r="172" s="13" customFormat="1">
      <c r="A172" s="13"/>
      <c r="B172" s="238"/>
      <c r="C172" s="239"/>
      <c r="D172" s="240" t="s">
        <v>191</v>
      </c>
      <c r="E172" s="241" t="s">
        <v>1</v>
      </c>
      <c r="F172" s="242" t="s">
        <v>718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191</v>
      </c>
      <c r="AU172" s="248" t="s">
        <v>82</v>
      </c>
      <c r="AV172" s="13" t="s">
        <v>80</v>
      </c>
      <c r="AW172" s="13" t="s">
        <v>30</v>
      </c>
      <c r="AX172" s="13" t="s">
        <v>73</v>
      </c>
      <c r="AY172" s="248" t="s">
        <v>182</v>
      </c>
    </row>
    <row r="173" s="14" customFormat="1">
      <c r="A173" s="14"/>
      <c r="B173" s="249"/>
      <c r="C173" s="250"/>
      <c r="D173" s="240" t="s">
        <v>191</v>
      </c>
      <c r="E173" s="251" t="s">
        <v>1</v>
      </c>
      <c r="F173" s="252" t="s">
        <v>80</v>
      </c>
      <c r="G173" s="250"/>
      <c r="H173" s="253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191</v>
      </c>
      <c r="AU173" s="259" t="s">
        <v>82</v>
      </c>
      <c r="AV173" s="14" t="s">
        <v>82</v>
      </c>
      <c r="AW173" s="14" t="s">
        <v>30</v>
      </c>
      <c r="AX173" s="14" t="s">
        <v>80</v>
      </c>
      <c r="AY173" s="259" t="s">
        <v>182</v>
      </c>
    </row>
    <row r="174" s="2" customFormat="1" ht="24.15" customHeight="1">
      <c r="A174" s="37"/>
      <c r="B174" s="38"/>
      <c r="C174" s="225" t="s">
        <v>286</v>
      </c>
      <c r="D174" s="225" t="s">
        <v>185</v>
      </c>
      <c r="E174" s="226" t="s">
        <v>287</v>
      </c>
      <c r="F174" s="227" t="s">
        <v>288</v>
      </c>
      <c r="G174" s="228" t="s">
        <v>247</v>
      </c>
      <c r="H174" s="229">
        <v>1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189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189</v>
      </c>
      <c r="BM174" s="236" t="s">
        <v>750</v>
      </c>
    </row>
    <row r="175" s="2" customFormat="1" ht="24.15" customHeight="1">
      <c r="A175" s="37"/>
      <c r="B175" s="38"/>
      <c r="C175" s="225" t="s">
        <v>7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751</v>
      </c>
    </row>
    <row r="176" s="2" customFormat="1" ht="24.15" customHeight="1">
      <c r="A176" s="37"/>
      <c r="B176" s="38"/>
      <c r="C176" s="225" t="s">
        <v>293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752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297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753</v>
      </c>
    </row>
    <row r="179" s="2" customFormat="1" ht="14.4" customHeight="1">
      <c r="A179" s="37"/>
      <c r="B179" s="38"/>
      <c r="C179" s="260" t="s">
        <v>301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754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490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307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755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0.00092000000000000003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311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2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0.00040000000000000002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756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82</v>
      </c>
      <c r="G186" s="250"/>
      <c r="H186" s="253">
        <v>2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316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2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0.00051999999999999995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757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82</v>
      </c>
      <c r="G189" s="250"/>
      <c r="H189" s="253">
        <v>2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322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758</v>
      </c>
    </row>
    <row r="193" s="2" customFormat="1" ht="37.8" customHeight="1">
      <c r="A193" s="37"/>
      <c r="B193" s="38"/>
      <c r="C193" s="225" t="s">
        <v>327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759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OMwSRvM3QGpqmbV+l83U7bEg3vxQKyQX/JDpo9+BF26SuNcbJzF/tAyMZC9DwHbA8QiqWc3isTPORObWLRWXKg==" hashValue="nNFVZ0xFwhAU0C0BxDUtDKQz7O31sc4vkLWHN2hC1GQHVVjEsw/3nJR8bPNQeZyks+DD6gW/4FvyG3DdWSNCBg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760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Sázava u Žďáru VB - IC6000384772 (VB-DK - ŘP)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Sázava u Žďáru VB - IC6000384772 (VB-DK - ŘP)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P132+P154+P190</f>
        <v>0</v>
      </c>
      <c r="Q131" s="103"/>
      <c r="R131" s="206">
        <f>R132+R154+R190</f>
        <v>0.37912999999999997</v>
      </c>
      <c r="S131" s="103"/>
      <c r="T131" s="207">
        <f>T132+T154+T190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BK132+BK154+BK190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P133+P146+P152</f>
        <v>0</v>
      </c>
      <c r="Q132" s="217"/>
      <c r="R132" s="218">
        <f>R133+R146+R152</f>
        <v>0.10187</v>
      </c>
      <c r="S132" s="217"/>
      <c r="T132" s="219">
        <f>T133+T146+T152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BK133+BK146+BK152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SUM(P134:P145)</f>
        <v>0</v>
      </c>
      <c r="Q133" s="217"/>
      <c r="R133" s="218">
        <f>SUM(R134:R145)</f>
        <v>0.10187</v>
      </c>
      <c r="S133" s="217"/>
      <c r="T133" s="219">
        <f>SUM(T134:T145)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SUM(BK134:BK145)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761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20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762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286</v>
      </c>
      <c r="G138" s="250"/>
      <c r="H138" s="253">
        <v>20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20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763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30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0.0012000000000000001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764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334</v>
      </c>
      <c r="G142" s="250"/>
      <c r="H142" s="253">
        <v>30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2" customFormat="1" ht="24.15" customHeight="1">
      <c r="A143" s="37"/>
      <c r="B143" s="38"/>
      <c r="C143" s="225" t="s">
        <v>210</v>
      </c>
      <c r="D143" s="225" t="s">
        <v>185</v>
      </c>
      <c r="E143" s="226" t="s">
        <v>386</v>
      </c>
      <c r="F143" s="227" t="s">
        <v>387</v>
      </c>
      <c r="G143" s="228" t="s">
        <v>240</v>
      </c>
      <c r="H143" s="229">
        <v>1</v>
      </c>
      <c r="I143" s="230"/>
      <c r="J143" s="231">
        <f>ROUND(I143*H143,2)</f>
        <v>0</v>
      </c>
      <c r="K143" s="227" t="s">
        <v>196</v>
      </c>
      <c r="L143" s="43"/>
      <c r="M143" s="232" t="s">
        <v>1</v>
      </c>
      <c r="N143" s="233" t="s">
        <v>38</v>
      </c>
      <c r="O143" s="90"/>
      <c r="P143" s="234">
        <f>O143*H143</f>
        <v>0</v>
      </c>
      <c r="Q143" s="234">
        <v>0.00067000000000000002</v>
      </c>
      <c r="R143" s="234">
        <f>Q143*H143</f>
        <v>0.00067000000000000002</v>
      </c>
      <c r="S143" s="234">
        <v>0.031</v>
      </c>
      <c r="T143" s="235">
        <f>S143*H143</f>
        <v>0.031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189</v>
      </c>
      <c r="AT143" s="236" t="s">
        <v>185</v>
      </c>
      <c r="AU143" s="236" t="s">
        <v>82</v>
      </c>
      <c r="AY143" s="16" t="s">
        <v>182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189</v>
      </c>
      <c r="BM143" s="236" t="s">
        <v>765</v>
      </c>
    </row>
    <row r="144" s="13" customFormat="1">
      <c r="A144" s="13"/>
      <c r="B144" s="238"/>
      <c r="C144" s="239"/>
      <c r="D144" s="240" t="s">
        <v>191</v>
      </c>
      <c r="E144" s="241" t="s">
        <v>1</v>
      </c>
      <c r="F144" s="242" t="s">
        <v>389</v>
      </c>
      <c r="G144" s="239"/>
      <c r="H144" s="241" t="s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191</v>
      </c>
      <c r="AU144" s="248" t="s">
        <v>82</v>
      </c>
      <c r="AV144" s="13" t="s">
        <v>80</v>
      </c>
      <c r="AW144" s="13" t="s">
        <v>30</v>
      </c>
      <c r="AX144" s="13" t="s">
        <v>73</v>
      </c>
      <c r="AY144" s="248" t="s">
        <v>182</v>
      </c>
    </row>
    <row r="145" s="14" customFormat="1">
      <c r="A145" s="14"/>
      <c r="B145" s="249"/>
      <c r="C145" s="250"/>
      <c r="D145" s="240" t="s">
        <v>191</v>
      </c>
      <c r="E145" s="251" t="s">
        <v>1</v>
      </c>
      <c r="F145" s="252" t="s">
        <v>80</v>
      </c>
      <c r="G145" s="250"/>
      <c r="H145" s="253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191</v>
      </c>
      <c r="AU145" s="259" t="s">
        <v>82</v>
      </c>
      <c r="AV145" s="14" t="s">
        <v>82</v>
      </c>
      <c r="AW145" s="14" t="s">
        <v>30</v>
      </c>
      <c r="AX145" s="14" t="s">
        <v>80</v>
      </c>
      <c r="AY145" s="259" t="s">
        <v>182</v>
      </c>
    </row>
    <row r="146" s="12" customFormat="1" ht="22.8" customHeight="1">
      <c r="A146" s="12"/>
      <c r="B146" s="209"/>
      <c r="C146" s="210"/>
      <c r="D146" s="211" t="s">
        <v>72</v>
      </c>
      <c r="E146" s="223" t="s">
        <v>208</v>
      </c>
      <c r="F146" s="223" t="s">
        <v>209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SUM(P147:P151)</f>
        <v>0</v>
      </c>
      <c r="Q146" s="217"/>
      <c r="R146" s="218">
        <f>SUM(R147:R151)</f>
        <v>0</v>
      </c>
      <c r="S146" s="217"/>
      <c r="T146" s="21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72</v>
      </c>
      <c r="AU146" s="221" t="s">
        <v>80</v>
      </c>
      <c r="AY146" s="220" t="s">
        <v>182</v>
      </c>
      <c r="BK146" s="222">
        <f>SUM(BK147:BK151)</f>
        <v>0</v>
      </c>
    </row>
    <row r="147" s="2" customFormat="1" ht="24.15" customHeight="1">
      <c r="A147" s="37"/>
      <c r="B147" s="38"/>
      <c r="C147" s="225" t="s">
        <v>215</v>
      </c>
      <c r="D147" s="225" t="s">
        <v>185</v>
      </c>
      <c r="E147" s="226" t="s">
        <v>211</v>
      </c>
      <c r="F147" s="227" t="s">
        <v>212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766</v>
      </c>
    </row>
    <row r="148" s="2" customFormat="1" ht="24.15" customHeight="1">
      <c r="A148" s="37"/>
      <c r="B148" s="38"/>
      <c r="C148" s="225" t="s">
        <v>219</v>
      </c>
      <c r="D148" s="225" t="s">
        <v>185</v>
      </c>
      <c r="E148" s="226" t="s">
        <v>216</v>
      </c>
      <c r="F148" s="227" t="s">
        <v>217</v>
      </c>
      <c r="G148" s="228" t="s">
        <v>213</v>
      </c>
      <c r="H148" s="229">
        <v>0.53100000000000003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767</v>
      </c>
    </row>
    <row r="149" s="2" customFormat="1" ht="24.15" customHeight="1">
      <c r="A149" s="37"/>
      <c r="B149" s="38"/>
      <c r="C149" s="225" t="s">
        <v>224</v>
      </c>
      <c r="D149" s="225" t="s">
        <v>185</v>
      </c>
      <c r="E149" s="226" t="s">
        <v>220</v>
      </c>
      <c r="F149" s="227" t="s">
        <v>221</v>
      </c>
      <c r="G149" s="228" t="s">
        <v>213</v>
      </c>
      <c r="H149" s="229">
        <v>5.3099999999999996</v>
      </c>
      <c r="I149" s="230"/>
      <c r="J149" s="231">
        <f>ROUND(I149*H149,2)</f>
        <v>0</v>
      </c>
      <c r="K149" s="227" t="s">
        <v>196</v>
      </c>
      <c r="L149" s="43"/>
      <c r="M149" s="232" t="s">
        <v>1</v>
      </c>
      <c r="N149" s="233" t="s">
        <v>38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189</v>
      </c>
      <c r="AT149" s="236" t="s">
        <v>185</v>
      </c>
      <c r="AU149" s="236" t="s">
        <v>82</v>
      </c>
      <c r="AY149" s="16" t="s">
        <v>182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189</v>
      </c>
      <c r="BM149" s="236" t="s">
        <v>768</v>
      </c>
    </row>
    <row r="150" s="14" customFormat="1">
      <c r="A150" s="14"/>
      <c r="B150" s="249"/>
      <c r="C150" s="250"/>
      <c r="D150" s="240" t="s">
        <v>191</v>
      </c>
      <c r="E150" s="251" t="s">
        <v>1</v>
      </c>
      <c r="F150" s="252" t="s">
        <v>443</v>
      </c>
      <c r="G150" s="250"/>
      <c r="H150" s="253">
        <v>5.3099999999999996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191</v>
      </c>
      <c r="AU150" s="259" t="s">
        <v>82</v>
      </c>
      <c r="AV150" s="14" t="s">
        <v>82</v>
      </c>
      <c r="AW150" s="14" t="s">
        <v>30</v>
      </c>
      <c r="AX150" s="14" t="s">
        <v>80</v>
      </c>
      <c r="AY150" s="259" t="s">
        <v>182</v>
      </c>
    </row>
    <row r="151" s="2" customFormat="1" ht="24.15" customHeight="1">
      <c r="A151" s="37"/>
      <c r="B151" s="38"/>
      <c r="C151" s="225" t="s">
        <v>183</v>
      </c>
      <c r="D151" s="225" t="s">
        <v>185</v>
      </c>
      <c r="E151" s="226" t="s">
        <v>225</v>
      </c>
      <c r="F151" s="227" t="s">
        <v>226</v>
      </c>
      <c r="G151" s="228" t="s">
        <v>213</v>
      </c>
      <c r="H151" s="229">
        <v>0.53100000000000003</v>
      </c>
      <c r="I151" s="230"/>
      <c r="J151" s="231">
        <f>ROUND(I151*H151,2)</f>
        <v>0</v>
      </c>
      <c r="K151" s="227" t="s">
        <v>196</v>
      </c>
      <c r="L151" s="43"/>
      <c r="M151" s="232" t="s">
        <v>1</v>
      </c>
      <c r="N151" s="233" t="s">
        <v>38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189</v>
      </c>
      <c r="AT151" s="236" t="s">
        <v>185</v>
      </c>
      <c r="AU151" s="236" t="s">
        <v>82</v>
      </c>
      <c r="AY151" s="16" t="s">
        <v>182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189</v>
      </c>
      <c r="BM151" s="236" t="s">
        <v>769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228</v>
      </c>
      <c r="F152" s="223" t="s">
        <v>229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P153</f>
        <v>0</v>
      </c>
      <c r="Q152" s="217"/>
      <c r="R152" s="218">
        <f>R153</f>
        <v>0</v>
      </c>
      <c r="S152" s="217"/>
      <c r="T152" s="21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80</v>
      </c>
      <c r="AT152" s="221" t="s">
        <v>72</v>
      </c>
      <c r="AU152" s="221" t="s">
        <v>80</v>
      </c>
      <c r="AY152" s="220" t="s">
        <v>182</v>
      </c>
      <c r="BK152" s="222">
        <f>BK153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230</v>
      </c>
      <c r="F153" s="227" t="s">
        <v>231</v>
      </c>
      <c r="G153" s="228" t="s">
        <v>213</v>
      </c>
      <c r="H153" s="229">
        <v>0.10199999999999999</v>
      </c>
      <c r="I153" s="230"/>
      <c r="J153" s="231">
        <f>ROUND(I153*H153,2)</f>
        <v>0</v>
      </c>
      <c r="K153" s="227" t="s">
        <v>196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189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189</v>
      </c>
      <c r="BM153" s="236" t="s">
        <v>770</v>
      </c>
    </row>
    <row r="154" s="12" customFormat="1" ht="25.92" customHeight="1">
      <c r="A154" s="12"/>
      <c r="B154" s="209"/>
      <c r="C154" s="210"/>
      <c r="D154" s="211" t="s">
        <v>72</v>
      </c>
      <c r="E154" s="212" t="s">
        <v>233</v>
      </c>
      <c r="F154" s="212" t="s">
        <v>234</v>
      </c>
      <c r="G154" s="210"/>
      <c r="H154" s="210"/>
      <c r="I154" s="213"/>
      <c r="J154" s="214">
        <f>BK154</f>
        <v>0</v>
      </c>
      <c r="K154" s="210"/>
      <c r="L154" s="215"/>
      <c r="M154" s="216"/>
      <c r="N154" s="217"/>
      <c r="O154" s="217"/>
      <c r="P154" s="218">
        <f>P155+P164+P177+P183</f>
        <v>0</v>
      </c>
      <c r="Q154" s="217"/>
      <c r="R154" s="218">
        <f>R155+R164+R177+R183</f>
        <v>0.27725999999999995</v>
      </c>
      <c r="S154" s="217"/>
      <c r="T154" s="219">
        <f>T155+T164+T177+T183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73</v>
      </c>
      <c r="AY154" s="220" t="s">
        <v>182</v>
      </c>
      <c r="BK154" s="222">
        <f>BK155+BK164+BK177+BK183</f>
        <v>0</v>
      </c>
    </row>
    <row r="155" s="12" customFormat="1" ht="22.8" customHeight="1">
      <c r="A155" s="12"/>
      <c r="B155" s="209"/>
      <c r="C155" s="210"/>
      <c r="D155" s="211" t="s">
        <v>72</v>
      </c>
      <c r="E155" s="223" t="s">
        <v>235</v>
      </c>
      <c r="F155" s="223" t="s">
        <v>236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0.0057400000000000003</v>
      </c>
      <c r="S155" s="217"/>
      <c r="T155" s="219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82</v>
      </c>
      <c r="AT155" s="221" t="s">
        <v>72</v>
      </c>
      <c r="AU155" s="221" t="s">
        <v>80</v>
      </c>
      <c r="AY155" s="220" t="s">
        <v>182</v>
      </c>
      <c r="BK155" s="222">
        <f>SUM(BK156:BK163)</f>
        <v>0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238</v>
      </c>
      <c r="F156" s="227" t="s">
        <v>239</v>
      </c>
      <c r="G156" s="228" t="s">
        <v>240</v>
      </c>
      <c r="H156" s="229">
        <v>14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0.00040999999999999999</v>
      </c>
      <c r="R156" s="234">
        <f>Q156*H156</f>
        <v>0.0057400000000000003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771</v>
      </c>
    </row>
    <row r="157" s="13" customFormat="1">
      <c r="A157" s="13"/>
      <c r="B157" s="238"/>
      <c r="C157" s="239"/>
      <c r="D157" s="240" t="s">
        <v>191</v>
      </c>
      <c r="E157" s="241" t="s">
        <v>1</v>
      </c>
      <c r="F157" s="242" t="s">
        <v>243</v>
      </c>
      <c r="G157" s="239"/>
      <c r="H157" s="241" t="s">
        <v>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191</v>
      </c>
      <c r="AU157" s="248" t="s">
        <v>82</v>
      </c>
      <c r="AV157" s="13" t="s">
        <v>80</v>
      </c>
      <c r="AW157" s="13" t="s">
        <v>30</v>
      </c>
      <c r="AX157" s="13" t="s">
        <v>73</v>
      </c>
      <c r="AY157" s="248" t="s">
        <v>182</v>
      </c>
    </row>
    <row r="158" s="14" customFormat="1">
      <c r="A158" s="14"/>
      <c r="B158" s="249"/>
      <c r="C158" s="250"/>
      <c r="D158" s="240" t="s">
        <v>191</v>
      </c>
      <c r="E158" s="251" t="s">
        <v>1</v>
      </c>
      <c r="F158" s="252" t="s">
        <v>261</v>
      </c>
      <c r="G158" s="250"/>
      <c r="H158" s="253">
        <v>14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191</v>
      </c>
      <c r="AU158" s="259" t="s">
        <v>82</v>
      </c>
      <c r="AV158" s="14" t="s">
        <v>82</v>
      </c>
      <c r="AW158" s="14" t="s">
        <v>30</v>
      </c>
      <c r="AX158" s="14" t="s">
        <v>80</v>
      </c>
      <c r="AY158" s="259" t="s">
        <v>182</v>
      </c>
    </row>
    <row r="159" s="2" customFormat="1" ht="14.4" customHeight="1">
      <c r="A159" s="37"/>
      <c r="B159" s="38"/>
      <c r="C159" s="225" t="s">
        <v>249</v>
      </c>
      <c r="D159" s="225" t="s">
        <v>185</v>
      </c>
      <c r="E159" s="226" t="s">
        <v>245</v>
      </c>
      <c r="F159" s="227" t="s">
        <v>246</v>
      </c>
      <c r="G159" s="228" t="s">
        <v>247</v>
      </c>
      <c r="H159" s="229">
        <v>1</v>
      </c>
      <c r="I159" s="230"/>
      <c r="J159" s="231">
        <f>ROUND(I159*H159,2)</f>
        <v>0</v>
      </c>
      <c r="K159" s="227" t="s">
        <v>196</v>
      </c>
      <c r="L159" s="43"/>
      <c r="M159" s="232" t="s">
        <v>1</v>
      </c>
      <c r="N159" s="233" t="s">
        <v>38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241</v>
      </c>
      <c r="AT159" s="236" t="s">
        <v>185</v>
      </c>
      <c r="AU159" s="236" t="s">
        <v>82</v>
      </c>
      <c r="AY159" s="16" t="s">
        <v>182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241</v>
      </c>
      <c r="BM159" s="236" t="s">
        <v>772</v>
      </c>
    </row>
    <row r="160" s="14" customFormat="1">
      <c r="A160" s="14"/>
      <c r="B160" s="249"/>
      <c r="C160" s="250"/>
      <c r="D160" s="240" t="s">
        <v>191</v>
      </c>
      <c r="E160" s="251" t="s">
        <v>1</v>
      </c>
      <c r="F160" s="252" t="s">
        <v>80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191</v>
      </c>
      <c r="AU160" s="259" t="s">
        <v>82</v>
      </c>
      <c r="AV160" s="14" t="s">
        <v>82</v>
      </c>
      <c r="AW160" s="14" t="s">
        <v>30</v>
      </c>
      <c r="AX160" s="14" t="s">
        <v>80</v>
      </c>
      <c r="AY160" s="259" t="s">
        <v>182</v>
      </c>
    </row>
    <row r="161" s="2" customFormat="1" ht="24.15" customHeight="1">
      <c r="A161" s="37"/>
      <c r="B161" s="38"/>
      <c r="C161" s="260" t="s">
        <v>255</v>
      </c>
      <c r="D161" s="260" t="s">
        <v>250</v>
      </c>
      <c r="E161" s="261" t="s">
        <v>251</v>
      </c>
      <c r="F161" s="262" t="s">
        <v>252</v>
      </c>
      <c r="G161" s="263" t="s">
        <v>247</v>
      </c>
      <c r="H161" s="264">
        <v>1</v>
      </c>
      <c r="I161" s="265"/>
      <c r="J161" s="266">
        <f>ROUND(I161*H161,2)</f>
        <v>0</v>
      </c>
      <c r="K161" s="262" t="s">
        <v>1</v>
      </c>
      <c r="L161" s="267"/>
      <c r="M161" s="268" t="s">
        <v>1</v>
      </c>
      <c r="N161" s="269" t="s">
        <v>38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253</v>
      </c>
      <c r="AT161" s="236" t="s">
        <v>250</v>
      </c>
      <c r="AU161" s="236" t="s">
        <v>82</v>
      </c>
      <c r="AY161" s="16" t="s">
        <v>182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241</v>
      </c>
      <c r="BM161" s="236" t="s">
        <v>773</v>
      </c>
    </row>
    <row r="162" s="14" customFormat="1">
      <c r="A162" s="14"/>
      <c r="B162" s="249"/>
      <c r="C162" s="250"/>
      <c r="D162" s="240" t="s">
        <v>191</v>
      </c>
      <c r="E162" s="251" t="s">
        <v>1</v>
      </c>
      <c r="F162" s="252" t="s">
        <v>80</v>
      </c>
      <c r="G162" s="250"/>
      <c r="H162" s="253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191</v>
      </c>
      <c r="AU162" s="259" t="s">
        <v>82</v>
      </c>
      <c r="AV162" s="14" t="s">
        <v>82</v>
      </c>
      <c r="AW162" s="14" t="s">
        <v>30</v>
      </c>
      <c r="AX162" s="14" t="s">
        <v>80</v>
      </c>
      <c r="AY162" s="259" t="s">
        <v>182</v>
      </c>
    </row>
    <row r="163" s="2" customFormat="1" ht="24.15" customHeight="1">
      <c r="A163" s="37"/>
      <c r="B163" s="38"/>
      <c r="C163" s="225" t="s">
        <v>261</v>
      </c>
      <c r="D163" s="225" t="s">
        <v>185</v>
      </c>
      <c r="E163" s="226" t="s">
        <v>256</v>
      </c>
      <c r="F163" s="227" t="s">
        <v>257</v>
      </c>
      <c r="G163" s="228" t="s">
        <v>213</v>
      </c>
      <c r="H163" s="229">
        <v>0.0060000000000000001</v>
      </c>
      <c r="I163" s="230"/>
      <c r="J163" s="231">
        <f>ROUND(I163*H163,2)</f>
        <v>0</v>
      </c>
      <c r="K163" s="227" t="s">
        <v>196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774</v>
      </c>
    </row>
    <row r="164" s="12" customFormat="1" ht="22.8" customHeight="1">
      <c r="A164" s="12"/>
      <c r="B164" s="209"/>
      <c r="C164" s="210"/>
      <c r="D164" s="211" t="s">
        <v>72</v>
      </c>
      <c r="E164" s="223" t="s">
        <v>259</v>
      </c>
      <c r="F164" s="223" t="s">
        <v>260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SUM(P165:P176)</f>
        <v>0</v>
      </c>
      <c r="Q164" s="217"/>
      <c r="R164" s="218">
        <f>SUM(R165:R176)</f>
        <v>0.02</v>
      </c>
      <c r="S164" s="217"/>
      <c r="T164" s="219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82</v>
      </c>
      <c r="AT164" s="221" t="s">
        <v>72</v>
      </c>
      <c r="AU164" s="221" t="s">
        <v>80</v>
      </c>
      <c r="AY164" s="220" t="s">
        <v>182</v>
      </c>
      <c r="BK164" s="222">
        <f>SUM(BK165:BK176)</f>
        <v>0</v>
      </c>
    </row>
    <row r="165" s="2" customFormat="1" ht="14.4" customHeight="1">
      <c r="A165" s="37"/>
      <c r="B165" s="38"/>
      <c r="C165" s="225" t="s">
        <v>8</v>
      </c>
      <c r="D165" s="225" t="s">
        <v>185</v>
      </c>
      <c r="E165" s="226" t="s">
        <v>262</v>
      </c>
      <c r="F165" s="227" t="s">
        <v>263</v>
      </c>
      <c r="G165" s="228" t="s">
        <v>264</v>
      </c>
      <c r="H165" s="229">
        <v>1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775</v>
      </c>
    </row>
    <row r="166" s="2" customFormat="1" ht="14.4" customHeight="1">
      <c r="A166" s="37"/>
      <c r="B166" s="38"/>
      <c r="C166" s="225" t="s">
        <v>241</v>
      </c>
      <c r="D166" s="225" t="s">
        <v>185</v>
      </c>
      <c r="E166" s="226" t="s">
        <v>266</v>
      </c>
      <c r="F166" s="227" t="s">
        <v>267</v>
      </c>
      <c r="G166" s="228" t="s">
        <v>240</v>
      </c>
      <c r="H166" s="229">
        <v>10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776</v>
      </c>
    </row>
    <row r="167" s="2" customFormat="1" ht="14.4" customHeight="1">
      <c r="A167" s="37"/>
      <c r="B167" s="38"/>
      <c r="C167" s="225" t="s">
        <v>273</v>
      </c>
      <c r="D167" s="225" t="s">
        <v>185</v>
      </c>
      <c r="E167" s="226" t="s">
        <v>269</v>
      </c>
      <c r="F167" s="227" t="s">
        <v>270</v>
      </c>
      <c r="G167" s="228" t="s">
        <v>240</v>
      </c>
      <c r="H167" s="229">
        <v>10</v>
      </c>
      <c r="I167" s="230"/>
      <c r="J167" s="231">
        <f>ROUND(I167*H167,2)</f>
        <v>0</v>
      </c>
      <c r="K167" s="227" t="s">
        <v>1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0.002</v>
      </c>
      <c r="R167" s="234">
        <f>Q167*H167</f>
        <v>0.02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241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241</v>
      </c>
      <c r="BM167" s="236" t="s">
        <v>777</v>
      </c>
    </row>
    <row r="168" s="13" customFormat="1">
      <c r="A168" s="13"/>
      <c r="B168" s="238"/>
      <c r="C168" s="239"/>
      <c r="D168" s="240" t="s">
        <v>191</v>
      </c>
      <c r="E168" s="241" t="s">
        <v>1</v>
      </c>
      <c r="F168" s="242" t="s">
        <v>272</v>
      </c>
      <c r="G168" s="239"/>
      <c r="H168" s="241" t="s">
        <v>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191</v>
      </c>
      <c r="AU168" s="248" t="s">
        <v>82</v>
      </c>
      <c r="AV168" s="13" t="s">
        <v>80</v>
      </c>
      <c r="AW168" s="13" t="s">
        <v>30</v>
      </c>
      <c r="AX168" s="13" t="s">
        <v>73</v>
      </c>
      <c r="AY168" s="248" t="s">
        <v>182</v>
      </c>
    </row>
    <row r="169" s="14" customFormat="1">
      <c r="A169" s="14"/>
      <c r="B169" s="249"/>
      <c r="C169" s="250"/>
      <c r="D169" s="240" t="s">
        <v>191</v>
      </c>
      <c r="E169" s="251" t="s">
        <v>1</v>
      </c>
      <c r="F169" s="252" t="s">
        <v>237</v>
      </c>
      <c r="G169" s="250"/>
      <c r="H169" s="253">
        <v>10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191</v>
      </c>
      <c r="AU169" s="259" t="s">
        <v>82</v>
      </c>
      <c r="AV169" s="14" t="s">
        <v>82</v>
      </c>
      <c r="AW169" s="14" t="s">
        <v>30</v>
      </c>
      <c r="AX169" s="14" t="s">
        <v>80</v>
      </c>
      <c r="AY169" s="259" t="s">
        <v>182</v>
      </c>
    </row>
    <row r="170" s="2" customFormat="1" ht="24.15" customHeight="1">
      <c r="A170" s="37"/>
      <c r="B170" s="38"/>
      <c r="C170" s="225" t="s">
        <v>277</v>
      </c>
      <c r="D170" s="225" t="s">
        <v>185</v>
      </c>
      <c r="E170" s="226" t="s">
        <v>274</v>
      </c>
      <c r="F170" s="227" t="s">
        <v>275</v>
      </c>
      <c r="G170" s="228" t="s">
        <v>247</v>
      </c>
      <c r="H170" s="229">
        <v>1</v>
      </c>
      <c r="I170" s="230"/>
      <c r="J170" s="231">
        <f>ROUND(I170*H170,2)</f>
        <v>0</v>
      </c>
      <c r="K170" s="227" t="s">
        <v>196</v>
      </c>
      <c r="L170" s="43"/>
      <c r="M170" s="232" t="s">
        <v>1</v>
      </c>
      <c r="N170" s="233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189</v>
      </c>
      <c r="AT170" s="236" t="s">
        <v>185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778</v>
      </c>
    </row>
    <row r="171" s="2" customFormat="1" ht="14.4" customHeight="1">
      <c r="A171" s="37"/>
      <c r="B171" s="38"/>
      <c r="C171" s="260" t="s">
        <v>282</v>
      </c>
      <c r="D171" s="260" t="s">
        <v>250</v>
      </c>
      <c r="E171" s="261" t="s">
        <v>278</v>
      </c>
      <c r="F171" s="262" t="s">
        <v>279</v>
      </c>
      <c r="G171" s="263" t="s">
        <v>188</v>
      </c>
      <c r="H171" s="264">
        <v>1</v>
      </c>
      <c r="I171" s="265"/>
      <c r="J171" s="266">
        <f>ROUND(I171*H171,2)</f>
        <v>0</v>
      </c>
      <c r="K171" s="262" t="s">
        <v>1</v>
      </c>
      <c r="L171" s="267"/>
      <c r="M171" s="268" t="s">
        <v>1</v>
      </c>
      <c r="N171" s="269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224</v>
      </c>
      <c r="AT171" s="236" t="s">
        <v>250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779</v>
      </c>
    </row>
    <row r="172" s="13" customFormat="1">
      <c r="A172" s="13"/>
      <c r="B172" s="238"/>
      <c r="C172" s="239"/>
      <c r="D172" s="240" t="s">
        <v>191</v>
      </c>
      <c r="E172" s="241" t="s">
        <v>1</v>
      </c>
      <c r="F172" s="242" t="s">
        <v>609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191</v>
      </c>
      <c r="AU172" s="248" t="s">
        <v>82</v>
      </c>
      <c r="AV172" s="13" t="s">
        <v>80</v>
      </c>
      <c r="AW172" s="13" t="s">
        <v>30</v>
      </c>
      <c r="AX172" s="13" t="s">
        <v>73</v>
      </c>
      <c r="AY172" s="248" t="s">
        <v>182</v>
      </c>
    </row>
    <row r="173" s="14" customFormat="1">
      <c r="A173" s="14"/>
      <c r="B173" s="249"/>
      <c r="C173" s="250"/>
      <c r="D173" s="240" t="s">
        <v>191</v>
      </c>
      <c r="E173" s="251" t="s">
        <v>1</v>
      </c>
      <c r="F173" s="252" t="s">
        <v>80</v>
      </c>
      <c r="G173" s="250"/>
      <c r="H173" s="253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191</v>
      </c>
      <c r="AU173" s="259" t="s">
        <v>82</v>
      </c>
      <c r="AV173" s="14" t="s">
        <v>82</v>
      </c>
      <c r="AW173" s="14" t="s">
        <v>30</v>
      </c>
      <c r="AX173" s="14" t="s">
        <v>80</v>
      </c>
      <c r="AY173" s="259" t="s">
        <v>182</v>
      </c>
    </row>
    <row r="174" s="2" customFormat="1" ht="24.15" customHeight="1">
      <c r="A174" s="37"/>
      <c r="B174" s="38"/>
      <c r="C174" s="225" t="s">
        <v>286</v>
      </c>
      <c r="D174" s="225" t="s">
        <v>185</v>
      </c>
      <c r="E174" s="226" t="s">
        <v>287</v>
      </c>
      <c r="F174" s="227" t="s">
        <v>288</v>
      </c>
      <c r="G174" s="228" t="s">
        <v>247</v>
      </c>
      <c r="H174" s="229">
        <v>1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189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189</v>
      </c>
      <c r="BM174" s="236" t="s">
        <v>780</v>
      </c>
    </row>
    <row r="175" s="2" customFormat="1" ht="24.15" customHeight="1">
      <c r="A175" s="37"/>
      <c r="B175" s="38"/>
      <c r="C175" s="225" t="s">
        <v>7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781</v>
      </c>
    </row>
    <row r="176" s="2" customFormat="1" ht="24.15" customHeight="1">
      <c r="A176" s="37"/>
      <c r="B176" s="38"/>
      <c r="C176" s="225" t="s">
        <v>293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782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297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783</v>
      </c>
    </row>
    <row r="179" s="2" customFormat="1" ht="14.4" customHeight="1">
      <c r="A179" s="37"/>
      <c r="B179" s="38"/>
      <c r="C179" s="260" t="s">
        <v>301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784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490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307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785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0.00092000000000000003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311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2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0.00040000000000000002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786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82</v>
      </c>
      <c r="G186" s="250"/>
      <c r="H186" s="253">
        <v>2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316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2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0.00051999999999999995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787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82</v>
      </c>
      <c r="G189" s="250"/>
      <c r="H189" s="253">
        <v>2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322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788</v>
      </c>
    </row>
    <row r="193" s="2" customFormat="1" ht="37.8" customHeight="1">
      <c r="A193" s="37"/>
      <c r="B193" s="38"/>
      <c r="C193" s="225" t="s">
        <v>327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789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mUwok5FOpe7buiYvumberjAEzfk2TfAlrsn8zIH77YA3yd8UNl97xIOu3uFKm7raNjpliBKOhXUh8UvXX5XUvw==" hashValue="4toe9VVhd8sxDiwSbu3rdv3nw3FwBsr3IyWS/jHZuwmLEwMrMRziCJ5DB9+1hFooCAf9X28azTB0dOjVun3Rmw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24.75" customHeight="1">
      <c r="A11" s="37"/>
      <c r="B11" s="43"/>
      <c r="C11" s="37"/>
      <c r="D11" s="37"/>
      <c r="E11" s="151" t="s">
        <v>790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ROUND((SUM(BE131:BE195)),  2)</f>
        <v>0</v>
      </c>
      <c r="G35" s="37"/>
      <c r="H35" s="37"/>
      <c r="I35" s="163">
        <v>0.20999999999999999</v>
      </c>
      <c r="J35" s="162">
        <f>ROUND(((SUM(BE131:BE195))*I35),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ROUND((SUM(BF131:BF195)),  2)</f>
        <v>0</v>
      </c>
      <c r="G36" s="37"/>
      <c r="H36" s="37"/>
      <c r="I36" s="163">
        <v>0.14999999999999999</v>
      </c>
      <c r="J36" s="162">
        <f>ROUND(((SUM(BF131:BF195))*I36),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24.75" customHeight="1">
      <c r="A89" s="37"/>
      <c r="B89" s="38"/>
      <c r="C89" s="39"/>
      <c r="D89" s="39"/>
      <c r="E89" s="75" t="str">
        <f>E11</f>
        <v>Veselí n.M. DOE - IC6000318593 (admin.budova SO stará - denní místnost - SEE)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J153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J176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J182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J189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J190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75" customHeight="1">
      <c r="A123" s="37"/>
      <c r="B123" s="38"/>
      <c r="C123" s="39"/>
      <c r="D123" s="39"/>
      <c r="E123" s="75" t="str">
        <f>E11</f>
        <v>Veselí n.M. DOE - IC6000318593 (admin.budova SO stará - denní místnost - SEE)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P132+P153+P189</f>
        <v>0</v>
      </c>
      <c r="Q131" s="103"/>
      <c r="R131" s="206">
        <f>R132+R153+R189</f>
        <v>0.36885600000000002</v>
      </c>
      <c r="S131" s="103"/>
      <c r="T131" s="207">
        <f>T132+T153+T189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BK132+BK153+BK189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P133+P145+P151</f>
        <v>0</v>
      </c>
      <c r="Q132" s="217"/>
      <c r="R132" s="218">
        <f>R133+R145+R151</f>
        <v>0.10169600000000001</v>
      </c>
      <c r="S132" s="217"/>
      <c r="T132" s="219">
        <f>T133+T145+T151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BK133+BK145+BK151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SUM(P134:P144)</f>
        <v>0</v>
      </c>
      <c r="Q133" s="217"/>
      <c r="R133" s="218">
        <f>SUM(R134:R144)</f>
        <v>0.10169600000000001</v>
      </c>
      <c r="S133" s="217"/>
      <c r="T133" s="219">
        <f>SUM(T134:T144)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SUM(BK134:BK144)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791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792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10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793</v>
      </c>
    </row>
    <row r="138" s="2" customFormat="1" ht="24.15" customHeight="1">
      <c r="A138" s="37"/>
      <c r="B138" s="38"/>
      <c r="C138" s="225" t="s">
        <v>199</v>
      </c>
      <c r="D138" s="225" t="s">
        <v>185</v>
      </c>
      <c r="E138" s="226" t="s">
        <v>200</v>
      </c>
      <c r="F138" s="227" t="s">
        <v>201</v>
      </c>
      <c r="G138" s="228" t="s">
        <v>195</v>
      </c>
      <c r="H138" s="229">
        <v>10</v>
      </c>
      <c r="I138" s="230"/>
      <c r="J138" s="231">
        <f>ROUND(I138*H138,2)</f>
        <v>0</v>
      </c>
      <c r="K138" s="227" t="s">
        <v>196</v>
      </c>
      <c r="L138" s="43"/>
      <c r="M138" s="232" t="s">
        <v>1</v>
      </c>
      <c r="N138" s="233" t="s">
        <v>38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189</v>
      </c>
      <c r="AT138" s="236" t="s">
        <v>185</v>
      </c>
      <c r="AU138" s="236" t="s">
        <v>82</v>
      </c>
      <c r="AY138" s="16" t="s">
        <v>182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189</v>
      </c>
      <c r="BM138" s="236" t="s">
        <v>794</v>
      </c>
    </row>
    <row r="139" s="2" customFormat="1" ht="24.15" customHeight="1">
      <c r="A139" s="37"/>
      <c r="B139" s="38"/>
      <c r="C139" s="225" t="s">
        <v>189</v>
      </c>
      <c r="D139" s="225" t="s">
        <v>185</v>
      </c>
      <c r="E139" s="226" t="s">
        <v>203</v>
      </c>
      <c r="F139" s="227" t="s">
        <v>204</v>
      </c>
      <c r="G139" s="228" t="s">
        <v>195</v>
      </c>
      <c r="H139" s="229">
        <v>25.649999999999999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4.0000000000000003E-05</v>
      </c>
      <c r="R139" s="234">
        <f>Q139*H139</f>
        <v>0.001026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795</v>
      </c>
    </row>
    <row r="140" s="13" customFormat="1">
      <c r="A140" s="13"/>
      <c r="B140" s="238"/>
      <c r="C140" s="239"/>
      <c r="D140" s="240" t="s">
        <v>191</v>
      </c>
      <c r="E140" s="241" t="s">
        <v>1</v>
      </c>
      <c r="F140" s="242" t="s">
        <v>206</v>
      </c>
      <c r="G140" s="239"/>
      <c r="H140" s="241" t="s">
        <v>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191</v>
      </c>
      <c r="AU140" s="248" t="s">
        <v>82</v>
      </c>
      <c r="AV140" s="13" t="s">
        <v>80</v>
      </c>
      <c r="AW140" s="13" t="s">
        <v>30</v>
      </c>
      <c r="AX140" s="13" t="s">
        <v>73</v>
      </c>
      <c r="AY140" s="248" t="s">
        <v>182</v>
      </c>
    </row>
    <row r="141" s="14" customFormat="1">
      <c r="A141" s="14"/>
      <c r="B141" s="249"/>
      <c r="C141" s="250"/>
      <c r="D141" s="240" t="s">
        <v>191</v>
      </c>
      <c r="E141" s="251" t="s">
        <v>1</v>
      </c>
      <c r="F141" s="252" t="s">
        <v>796</v>
      </c>
      <c r="G141" s="250"/>
      <c r="H141" s="253">
        <v>25.649999999999999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191</v>
      </c>
      <c r="AU141" s="259" t="s">
        <v>82</v>
      </c>
      <c r="AV141" s="14" t="s">
        <v>82</v>
      </c>
      <c r="AW141" s="14" t="s">
        <v>30</v>
      </c>
      <c r="AX141" s="14" t="s">
        <v>80</v>
      </c>
      <c r="AY141" s="259" t="s">
        <v>182</v>
      </c>
    </row>
    <row r="142" s="2" customFormat="1" ht="24.15" customHeight="1">
      <c r="A142" s="37"/>
      <c r="B142" s="38"/>
      <c r="C142" s="225" t="s">
        <v>210</v>
      </c>
      <c r="D142" s="225" t="s">
        <v>185</v>
      </c>
      <c r="E142" s="226" t="s">
        <v>386</v>
      </c>
      <c r="F142" s="227" t="s">
        <v>387</v>
      </c>
      <c r="G142" s="228" t="s">
        <v>240</v>
      </c>
      <c r="H142" s="229">
        <v>1</v>
      </c>
      <c r="I142" s="230"/>
      <c r="J142" s="231">
        <f>ROUND(I142*H142,2)</f>
        <v>0</v>
      </c>
      <c r="K142" s="227" t="s">
        <v>196</v>
      </c>
      <c r="L142" s="43"/>
      <c r="M142" s="232" t="s">
        <v>1</v>
      </c>
      <c r="N142" s="233" t="s">
        <v>38</v>
      </c>
      <c r="O142" s="90"/>
      <c r="P142" s="234">
        <f>O142*H142</f>
        <v>0</v>
      </c>
      <c r="Q142" s="234">
        <v>0.00067000000000000002</v>
      </c>
      <c r="R142" s="234">
        <f>Q142*H142</f>
        <v>0.00067000000000000002</v>
      </c>
      <c r="S142" s="234">
        <v>0.031</v>
      </c>
      <c r="T142" s="235">
        <f>S142*H142</f>
        <v>0.031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189</v>
      </c>
      <c r="AT142" s="236" t="s">
        <v>185</v>
      </c>
      <c r="AU142" s="236" t="s">
        <v>82</v>
      </c>
      <c r="AY142" s="16" t="s">
        <v>182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189</v>
      </c>
      <c r="BM142" s="236" t="s">
        <v>797</v>
      </c>
    </row>
    <row r="143" s="13" customFormat="1">
      <c r="A143" s="13"/>
      <c r="B143" s="238"/>
      <c r="C143" s="239"/>
      <c r="D143" s="240" t="s">
        <v>191</v>
      </c>
      <c r="E143" s="241" t="s">
        <v>1</v>
      </c>
      <c r="F143" s="242" t="s">
        <v>389</v>
      </c>
      <c r="G143" s="239"/>
      <c r="H143" s="241" t="s">
        <v>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191</v>
      </c>
      <c r="AU143" s="248" t="s">
        <v>82</v>
      </c>
      <c r="AV143" s="13" t="s">
        <v>80</v>
      </c>
      <c r="AW143" s="13" t="s">
        <v>30</v>
      </c>
      <c r="AX143" s="13" t="s">
        <v>73</v>
      </c>
      <c r="AY143" s="248" t="s">
        <v>182</v>
      </c>
    </row>
    <row r="144" s="14" customFormat="1">
      <c r="A144" s="14"/>
      <c r="B144" s="249"/>
      <c r="C144" s="250"/>
      <c r="D144" s="240" t="s">
        <v>191</v>
      </c>
      <c r="E144" s="251" t="s">
        <v>1</v>
      </c>
      <c r="F144" s="252" t="s">
        <v>80</v>
      </c>
      <c r="G144" s="250"/>
      <c r="H144" s="253">
        <v>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191</v>
      </c>
      <c r="AU144" s="259" t="s">
        <v>82</v>
      </c>
      <c r="AV144" s="14" t="s">
        <v>82</v>
      </c>
      <c r="AW144" s="14" t="s">
        <v>30</v>
      </c>
      <c r="AX144" s="14" t="s">
        <v>80</v>
      </c>
      <c r="AY144" s="259" t="s">
        <v>182</v>
      </c>
    </row>
    <row r="145" s="12" customFormat="1" ht="22.8" customHeight="1">
      <c r="A145" s="12"/>
      <c r="B145" s="209"/>
      <c r="C145" s="210"/>
      <c r="D145" s="211" t="s">
        <v>72</v>
      </c>
      <c r="E145" s="223" t="s">
        <v>208</v>
      </c>
      <c r="F145" s="223" t="s">
        <v>209</v>
      </c>
      <c r="G145" s="210"/>
      <c r="H145" s="210"/>
      <c r="I145" s="213"/>
      <c r="J145" s="224">
        <f>BK145</f>
        <v>0</v>
      </c>
      <c r="K145" s="210"/>
      <c r="L145" s="215"/>
      <c r="M145" s="216"/>
      <c r="N145" s="217"/>
      <c r="O145" s="217"/>
      <c r="P145" s="218">
        <f>SUM(P146:P150)</f>
        <v>0</v>
      </c>
      <c r="Q145" s="217"/>
      <c r="R145" s="218">
        <f>SUM(R146:R150)</f>
        <v>0</v>
      </c>
      <c r="S145" s="217"/>
      <c r="T145" s="219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0" t="s">
        <v>80</v>
      </c>
      <c r="AT145" s="221" t="s">
        <v>72</v>
      </c>
      <c r="AU145" s="221" t="s">
        <v>80</v>
      </c>
      <c r="AY145" s="220" t="s">
        <v>182</v>
      </c>
      <c r="BK145" s="222">
        <f>SUM(BK146:BK150)</f>
        <v>0</v>
      </c>
    </row>
    <row r="146" s="2" customFormat="1" ht="24.15" customHeight="1">
      <c r="A146" s="37"/>
      <c r="B146" s="38"/>
      <c r="C146" s="225" t="s">
        <v>215</v>
      </c>
      <c r="D146" s="225" t="s">
        <v>185</v>
      </c>
      <c r="E146" s="226" t="s">
        <v>211</v>
      </c>
      <c r="F146" s="227" t="s">
        <v>212</v>
      </c>
      <c r="G146" s="228" t="s">
        <v>213</v>
      </c>
      <c r="H146" s="229">
        <v>0.53100000000000003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798</v>
      </c>
    </row>
    <row r="147" s="2" customFormat="1" ht="24.15" customHeight="1">
      <c r="A147" s="37"/>
      <c r="B147" s="38"/>
      <c r="C147" s="225" t="s">
        <v>219</v>
      </c>
      <c r="D147" s="225" t="s">
        <v>185</v>
      </c>
      <c r="E147" s="226" t="s">
        <v>216</v>
      </c>
      <c r="F147" s="227" t="s">
        <v>217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799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220</v>
      </c>
      <c r="F148" s="227" t="s">
        <v>221</v>
      </c>
      <c r="G148" s="228" t="s">
        <v>213</v>
      </c>
      <c r="H148" s="229">
        <v>5.3099999999999996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800</v>
      </c>
    </row>
    <row r="149" s="14" customFormat="1">
      <c r="A149" s="14"/>
      <c r="B149" s="249"/>
      <c r="C149" s="250"/>
      <c r="D149" s="240" t="s">
        <v>191</v>
      </c>
      <c r="E149" s="251" t="s">
        <v>1</v>
      </c>
      <c r="F149" s="252" t="s">
        <v>443</v>
      </c>
      <c r="G149" s="250"/>
      <c r="H149" s="253">
        <v>5.3099999999999996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191</v>
      </c>
      <c r="AU149" s="259" t="s">
        <v>82</v>
      </c>
      <c r="AV149" s="14" t="s">
        <v>82</v>
      </c>
      <c r="AW149" s="14" t="s">
        <v>30</v>
      </c>
      <c r="AX149" s="14" t="s">
        <v>80</v>
      </c>
      <c r="AY149" s="259" t="s">
        <v>182</v>
      </c>
    </row>
    <row r="150" s="2" customFormat="1" ht="24.15" customHeight="1">
      <c r="A150" s="37"/>
      <c r="B150" s="38"/>
      <c r="C150" s="225" t="s">
        <v>183</v>
      </c>
      <c r="D150" s="225" t="s">
        <v>185</v>
      </c>
      <c r="E150" s="226" t="s">
        <v>225</v>
      </c>
      <c r="F150" s="227" t="s">
        <v>226</v>
      </c>
      <c r="G150" s="228" t="s">
        <v>213</v>
      </c>
      <c r="H150" s="229">
        <v>0.53100000000000003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801</v>
      </c>
    </row>
    <row r="151" s="12" customFormat="1" ht="22.8" customHeight="1">
      <c r="A151" s="12"/>
      <c r="B151" s="209"/>
      <c r="C151" s="210"/>
      <c r="D151" s="211" t="s">
        <v>72</v>
      </c>
      <c r="E151" s="223" t="s">
        <v>228</v>
      </c>
      <c r="F151" s="223" t="s">
        <v>229</v>
      </c>
      <c r="G151" s="210"/>
      <c r="H151" s="210"/>
      <c r="I151" s="213"/>
      <c r="J151" s="224">
        <f>BK151</f>
        <v>0</v>
      </c>
      <c r="K151" s="210"/>
      <c r="L151" s="215"/>
      <c r="M151" s="216"/>
      <c r="N151" s="217"/>
      <c r="O151" s="217"/>
      <c r="P151" s="218">
        <f>P152</f>
        <v>0</v>
      </c>
      <c r="Q151" s="217"/>
      <c r="R151" s="218">
        <f>R152</f>
        <v>0</v>
      </c>
      <c r="S151" s="217"/>
      <c r="T151" s="21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80</v>
      </c>
      <c r="AT151" s="221" t="s">
        <v>72</v>
      </c>
      <c r="AU151" s="221" t="s">
        <v>80</v>
      </c>
      <c r="AY151" s="220" t="s">
        <v>182</v>
      </c>
      <c r="BK151" s="222">
        <f>BK152</f>
        <v>0</v>
      </c>
    </row>
    <row r="152" s="2" customFormat="1" ht="14.4" customHeight="1">
      <c r="A152" s="37"/>
      <c r="B152" s="38"/>
      <c r="C152" s="225" t="s">
        <v>237</v>
      </c>
      <c r="D152" s="225" t="s">
        <v>185</v>
      </c>
      <c r="E152" s="226" t="s">
        <v>230</v>
      </c>
      <c r="F152" s="227" t="s">
        <v>231</v>
      </c>
      <c r="G152" s="228" t="s">
        <v>213</v>
      </c>
      <c r="H152" s="229">
        <v>0.10199999999999999</v>
      </c>
      <c r="I152" s="230"/>
      <c r="J152" s="231">
        <f>ROUND(I152*H152,2)</f>
        <v>0</v>
      </c>
      <c r="K152" s="227" t="s">
        <v>196</v>
      </c>
      <c r="L152" s="43"/>
      <c r="M152" s="232" t="s">
        <v>1</v>
      </c>
      <c r="N152" s="233" t="s">
        <v>38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189</v>
      </c>
      <c r="AT152" s="236" t="s">
        <v>185</v>
      </c>
      <c r="AU152" s="236" t="s">
        <v>82</v>
      </c>
      <c r="AY152" s="16" t="s">
        <v>182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189</v>
      </c>
      <c r="BM152" s="236" t="s">
        <v>802</v>
      </c>
    </row>
    <row r="153" s="12" customFormat="1" ht="25.92" customHeight="1">
      <c r="A153" s="12"/>
      <c r="B153" s="209"/>
      <c r="C153" s="210"/>
      <c r="D153" s="211" t="s">
        <v>72</v>
      </c>
      <c r="E153" s="212" t="s">
        <v>233</v>
      </c>
      <c r="F153" s="212" t="s">
        <v>234</v>
      </c>
      <c r="G153" s="210"/>
      <c r="H153" s="210"/>
      <c r="I153" s="213"/>
      <c r="J153" s="214">
        <f>BK153</f>
        <v>0</v>
      </c>
      <c r="K153" s="210"/>
      <c r="L153" s="215"/>
      <c r="M153" s="216"/>
      <c r="N153" s="217"/>
      <c r="O153" s="217"/>
      <c r="P153" s="218">
        <f>P154+P163+P176+P182</f>
        <v>0</v>
      </c>
      <c r="Q153" s="217"/>
      <c r="R153" s="218">
        <f>R154+R163+R176+R182</f>
        <v>0.26716000000000001</v>
      </c>
      <c r="S153" s="217"/>
      <c r="T153" s="219">
        <f>T154+T163+T176+T182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0" t="s">
        <v>82</v>
      </c>
      <c r="AT153" s="221" t="s">
        <v>72</v>
      </c>
      <c r="AU153" s="221" t="s">
        <v>73</v>
      </c>
      <c r="AY153" s="220" t="s">
        <v>182</v>
      </c>
      <c r="BK153" s="222">
        <f>BK154+BK163+BK176+BK182</f>
        <v>0</v>
      </c>
    </row>
    <row r="154" s="12" customFormat="1" ht="22.8" customHeight="1">
      <c r="A154" s="12"/>
      <c r="B154" s="209"/>
      <c r="C154" s="210"/>
      <c r="D154" s="211" t="s">
        <v>72</v>
      </c>
      <c r="E154" s="223" t="s">
        <v>235</v>
      </c>
      <c r="F154" s="223" t="s">
        <v>236</v>
      </c>
      <c r="G154" s="210"/>
      <c r="H154" s="210"/>
      <c r="I154" s="213"/>
      <c r="J154" s="224">
        <f>BK154</f>
        <v>0</v>
      </c>
      <c r="K154" s="210"/>
      <c r="L154" s="215"/>
      <c r="M154" s="216"/>
      <c r="N154" s="217"/>
      <c r="O154" s="217"/>
      <c r="P154" s="218">
        <f>SUM(P155:P162)</f>
        <v>0</v>
      </c>
      <c r="Q154" s="217"/>
      <c r="R154" s="218">
        <f>SUM(R155:R162)</f>
        <v>0.0040999999999999995</v>
      </c>
      <c r="S154" s="217"/>
      <c r="T154" s="219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80</v>
      </c>
      <c r="AY154" s="220" t="s">
        <v>182</v>
      </c>
      <c r="BK154" s="222">
        <f>SUM(BK155:BK162)</f>
        <v>0</v>
      </c>
    </row>
    <row r="155" s="2" customFormat="1" ht="14.4" customHeight="1">
      <c r="A155" s="37"/>
      <c r="B155" s="38"/>
      <c r="C155" s="225" t="s">
        <v>244</v>
      </c>
      <c r="D155" s="225" t="s">
        <v>185</v>
      </c>
      <c r="E155" s="226" t="s">
        <v>238</v>
      </c>
      <c r="F155" s="227" t="s">
        <v>239</v>
      </c>
      <c r="G155" s="228" t="s">
        <v>240</v>
      </c>
      <c r="H155" s="229">
        <v>10</v>
      </c>
      <c r="I155" s="230"/>
      <c r="J155" s="231">
        <f>ROUND(I155*H155,2)</f>
        <v>0</v>
      </c>
      <c r="K155" s="227" t="s">
        <v>1</v>
      </c>
      <c r="L155" s="43"/>
      <c r="M155" s="232" t="s">
        <v>1</v>
      </c>
      <c r="N155" s="233" t="s">
        <v>38</v>
      </c>
      <c r="O155" s="90"/>
      <c r="P155" s="234">
        <f>O155*H155</f>
        <v>0</v>
      </c>
      <c r="Q155" s="234">
        <v>0.00040999999999999999</v>
      </c>
      <c r="R155" s="234">
        <f>Q155*H155</f>
        <v>0.0040999999999999995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241</v>
      </c>
      <c r="AT155" s="236" t="s">
        <v>185</v>
      </c>
      <c r="AU155" s="236" t="s">
        <v>82</v>
      </c>
      <c r="AY155" s="16" t="s">
        <v>182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80</v>
      </c>
      <c r="BK155" s="237">
        <f>ROUND(I155*H155,2)</f>
        <v>0</v>
      </c>
      <c r="BL155" s="16" t="s">
        <v>241</v>
      </c>
      <c r="BM155" s="236" t="s">
        <v>803</v>
      </c>
    </row>
    <row r="156" s="13" customFormat="1">
      <c r="A156" s="13"/>
      <c r="B156" s="238"/>
      <c r="C156" s="239"/>
      <c r="D156" s="240" t="s">
        <v>191</v>
      </c>
      <c r="E156" s="241" t="s">
        <v>1</v>
      </c>
      <c r="F156" s="242" t="s">
        <v>243</v>
      </c>
      <c r="G156" s="239"/>
      <c r="H156" s="241" t="s">
        <v>1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191</v>
      </c>
      <c r="AU156" s="248" t="s">
        <v>82</v>
      </c>
      <c r="AV156" s="13" t="s">
        <v>80</v>
      </c>
      <c r="AW156" s="13" t="s">
        <v>30</v>
      </c>
      <c r="AX156" s="13" t="s">
        <v>73</v>
      </c>
      <c r="AY156" s="248" t="s">
        <v>182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237</v>
      </c>
      <c r="G157" s="250"/>
      <c r="H157" s="253">
        <v>10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14.4" customHeight="1">
      <c r="A158" s="37"/>
      <c r="B158" s="38"/>
      <c r="C158" s="225" t="s">
        <v>249</v>
      </c>
      <c r="D158" s="225" t="s">
        <v>185</v>
      </c>
      <c r="E158" s="226" t="s">
        <v>245</v>
      </c>
      <c r="F158" s="227" t="s">
        <v>246</v>
      </c>
      <c r="G158" s="228" t="s">
        <v>247</v>
      </c>
      <c r="H158" s="229">
        <v>2</v>
      </c>
      <c r="I158" s="230"/>
      <c r="J158" s="231">
        <f>ROUND(I158*H158,2)</f>
        <v>0</v>
      </c>
      <c r="K158" s="227" t="s">
        <v>196</v>
      </c>
      <c r="L158" s="43"/>
      <c r="M158" s="232" t="s">
        <v>1</v>
      </c>
      <c r="N158" s="233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241</v>
      </c>
      <c r="AT158" s="236" t="s">
        <v>185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804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82</v>
      </c>
      <c r="G159" s="250"/>
      <c r="H159" s="253">
        <v>2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60" t="s">
        <v>255</v>
      </c>
      <c r="D160" s="260" t="s">
        <v>250</v>
      </c>
      <c r="E160" s="261" t="s">
        <v>251</v>
      </c>
      <c r="F160" s="262" t="s">
        <v>252</v>
      </c>
      <c r="G160" s="263" t="s">
        <v>247</v>
      </c>
      <c r="H160" s="264">
        <v>1</v>
      </c>
      <c r="I160" s="265"/>
      <c r="J160" s="266">
        <f>ROUND(I160*H160,2)</f>
        <v>0</v>
      </c>
      <c r="K160" s="262" t="s">
        <v>1</v>
      </c>
      <c r="L160" s="267"/>
      <c r="M160" s="268" t="s">
        <v>1</v>
      </c>
      <c r="N160" s="269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253</v>
      </c>
      <c r="AT160" s="236" t="s">
        <v>250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805</v>
      </c>
    </row>
    <row r="161" s="14" customFormat="1">
      <c r="A161" s="14"/>
      <c r="B161" s="249"/>
      <c r="C161" s="250"/>
      <c r="D161" s="240" t="s">
        <v>191</v>
      </c>
      <c r="E161" s="251" t="s">
        <v>1</v>
      </c>
      <c r="F161" s="252" t="s">
        <v>80</v>
      </c>
      <c r="G161" s="250"/>
      <c r="H161" s="253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191</v>
      </c>
      <c r="AU161" s="259" t="s">
        <v>82</v>
      </c>
      <c r="AV161" s="14" t="s">
        <v>82</v>
      </c>
      <c r="AW161" s="14" t="s">
        <v>30</v>
      </c>
      <c r="AX161" s="14" t="s">
        <v>80</v>
      </c>
      <c r="AY161" s="259" t="s">
        <v>182</v>
      </c>
    </row>
    <row r="162" s="2" customFormat="1" ht="24.15" customHeight="1">
      <c r="A162" s="37"/>
      <c r="B162" s="38"/>
      <c r="C162" s="225" t="s">
        <v>261</v>
      </c>
      <c r="D162" s="225" t="s">
        <v>185</v>
      </c>
      <c r="E162" s="226" t="s">
        <v>256</v>
      </c>
      <c r="F162" s="227" t="s">
        <v>257</v>
      </c>
      <c r="G162" s="228" t="s">
        <v>213</v>
      </c>
      <c r="H162" s="229">
        <v>0.0040000000000000001</v>
      </c>
      <c r="I162" s="230"/>
      <c r="J162" s="231">
        <f>ROUND(I162*H162,2)</f>
        <v>0</v>
      </c>
      <c r="K162" s="227" t="s">
        <v>196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806</v>
      </c>
    </row>
    <row r="163" s="12" customFormat="1" ht="22.8" customHeight="1">
      <c r="A163" s="12"/>
      <c r="B163" s="209"/>
      <c r="C163" s="210"/>
      <c r="D163" s="211" t="s">
        <v>72</v>
      </c>
      <c r="E163" s="223" t="s">
        <v>259</v>
      </c>
      <c r="F163" s="223" t="s">
        <v>260</v>
      </c>
      <c r="G163" s="210"/>
      <c r="H163" s="210"/>
      <c r="I163" s="213"/>
      <c r="J163" s="224">
        <f>BK163</f>
        <v>0</v>
      </c>
      <c r="K163" s="210"/>
      <c r="L163" s="215"/>
      <c r="M163" s="216"/>
      <c r="N163" s="217"/>
      <c r="O163" s="217"/>
      <c r="P163" s="218">
        <f>SUM(P164:P175)</f>
        <v>0</v>
      </c>
      <c r="Q163" s="217"/>
      <c r="R163" s="218">
        <f>SUM(R164:R175)</f>
        <v>0.012</v>
      </c>
      <c r="S163" s="217"/>
      <c r="T163" s="219">
        <f>SUM(T164:T175)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0" t="s">
        <v>82</v>
      </c>
      <c r="AT163" s="221" t="s">
        <v>72</v>
      </c>
      <c r="AU163" s="221" t="s">
        <v>80</v>
      </c>
      <c r="AY163" s="220" t="s">
        <v>182</v>
      </c>
      <c r="BK163" s="222">
        <f>SUM(BK164:BK175)</f>
        <v>0</v>
      </c>
    </row>
    <row r="164" s="2" customFormat="1" ht="14.4" customHeight="1">
      <c r="A164" s="37"/>
      <c r="B164" s="38"/>
      <c r="C164" s="225" t="s">
        <v>8</v>
      </c>
      <c r="D164" s="225" t="s">
        <v>185</v>
      </c>
      <c r="E164" s="226" t="s">
        <v>262</v>
      </c>
      <c r="F164" s="227" t="s">
        <v>263</v>
      </c>
      <c r="G164" s="228" t="s">
        <v>264</v>
      </c>
      <c r="H164" s="229">
        <v>1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807</v>
      </c>
    </row>
    <row r="165" s="2" customFormat="1" ht="14.4" customHeight="1">
      <c r="A165" s="37"/>
      <c r="B165" s="38"/>
      <c r="C165" s="225" t="s">
        <v>241</v>
      </c>
      <c r="D165" s="225" t="s">
        <v>185</v>
      </c>
      <c r="E165" s="226" t="s">
        <v>266</v>
      </c>
      <c r="F165" s="227" t="s">
        <v>267</v>
      </c>
      <c r="G165" s="228" t="s">
        <v>240</v>
      </c>
      <c r="H165" s="229">
        <v>6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808</v>
      </c>
    </row>
    <row r="166" s="2" customFormat="1" ht="14.4" customHeight="1">
      <c r="A166" s="37"/>
      <c r="B166" s="38"/>
      <c r="C166" s="225" t="s">
        <v>273</v>
      </c>
      <c r="D166" s="225" t="s">
        <v>185</v>
      </c>
      <c r="E166" s="226" t="s">
        <v>269</v>
      </c>
      <c r="F166" s="227" t="s">
        <v>270</v>
      </c>
      <c r="G166" s="228" t="s">
        <v>240</v>
      </c>
      <c r="H166" s="229">
        <v>6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0.002</v>
      </c>
      <c r="R166" s="234">
        <f>Q166*H166</f>
        <v>0.012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809</v>
      </c>
    </row>
    <row r="167" s="13" customFormat="1">
      <c r="A167" s="13"/>
      <c r="B167" s="238"/>
      <c r="C167" s="239"/>
      <c r="D167" s="240" t="s">
        <v>191</v>
      </c>
      <c r="E167" s="241" t="s">
        <v>1</v>
      </c>
      <c r="F167" s="242" t="s">
        <v>272</v>
      </c>
      <c r="G167" s="239"/>
      <c r="H167" s="241" t="s">
        <v>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191</v>
      </c>
      <c r="AU167" s="248" t="s">
        <v>82</v>
      </c>
      <c r="AV167" s="13" t="s">
        <v>80</v>
      </c>
      <c r="AW167" s="13" t="s">
        <v>30</v>
      </c>
      <c r="AX167" s="13" t="s">
        <v>73</v>
      </c>
      <c r="AY167" s="248" t="s">
        <v>182</v>
      </c>
    </row>
    <row r="168" s="14" customFormat="1">
      <c r="A168" s="14"/>
      <c r="B168" s="249"/>
      <c r="C168" s="250"/>
      <c r="D168" s="240" t="s">
        <v>191</v>
      </c>
      <c r="E168" s="251" t="s">
        <v>1</v>
      </c>
      <c r="F168" s="252" t="s">
        <v>215</v>
      </c>
      <c r="G168" s="250"/>
      <c r="H168" s="253">
        <v>6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191</v>
      </c>
      <c r="AU168" s="259" t="s">
        <v>82</v>
      </c>
      <c r="AV168" s="14" t="s">
        <v>82</v>
      </c>
      <c r="AW168" s="14" t="s">
        <v>30</v>
      </c>
      <c r="AX168" s="14" t="s">
        <v>80</v>
      </c>
      <c r="AY168" s="259" t="s">
        <v>182</v>
      </c>
    </row>
    <row r="169" s="2" customFormat="1" ht="24.15" customHeight="1">
      <c r="A169" s="37"/>
      <c r="B169" s="38"/>
      <c r="C169" s="225" t="s">
        <v>277</v>
      </c>
      <c r="D169" s="225" t="s">
        <v>185</v>
      </c>
      <c r="E169" s="226" t="s">
        <v>274</v>
      </c>
      <c r="F169" s="227" t="s">
        <v>275</v>
      </c>
      <c r="G169" s="228" t="s">
        <v>247</v>
      </c>
      <c r="H169" s="229">
        <v>1</v>
      </c>
      <c r="I169" s="230"/>
      <c r="J169" s="231">
        <f>ROUND(I169*H169,2)</f>
        <v>0</v>
      </c>
      <c r="K169" s="227" t="s">
        <v>196</v>
      </c>
      <c r="L169" s="43"/>
      <c r="M169" s="232" t="s">
        <v>1</v>
      </c>
      <c r="N169" s="233" t="s">
        <v>38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189</v>
      </c>
      <c r="AT169" s="236" t="s">
        <v>185</v>
      </c>
      <c r="AU169" s="236" t="s">
        <v>82</v>
      </c>
      <c r="AY169" s="16" t="s">
        <v>182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189</v>
      </c>
      <c r="BM169" s="236" t="s">
        <v>810</v>
      </c>
    </row>
    <row r="170" s="2" customFormat="1" ht="14.4" customHeight="1">
      <c r="A170" s="37"/>
      <c r="B170" s="38"/>
      <c r="C170" s="260" t="s">
        <v>282</v>
      </c>
      <c r="D170" s="260" t="s">
        <v>250</v>
      </c>
      <c r="E170" s="261" t="s">
        <v>680</v>
      </c>
      <c r="F170" s="262" t="s">
        <v>279</v>
      </c>
      <c r="G170" s="263" t="s">
        <v>188</v>
      </c>
      <c r="H170" s="264">
        <v>1</v>
      </c>
      <c r="I170" s="265"/>
      <c r="J170" s="266">
        <f>ROUND(I170*H170,2)</f>
        <v>0</v>
      </c>
      <c r="K170" s="262" t="s">
        <v>1</v>
      </c>
      <c r="L170" s="267"/>
      <c r="M170" s="268" t="s">
        <v>1</v>
      </c>
      <c r="N170" s="269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224</v>
      </c>
      <c r="AT170" s="236" t="s">
        <v>250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811</v>
      </c>
    </row>
    <row r="171" s="13" customFormat="1">
      <c r="A171" s="13"/>
      <c r="B171" s="238"/>
      <c r="C171" s="239"/>
      <c r="D171" s="240" t="s">
        <v>191</v>
      </c>
      <c r="E171" s="241" t="s">
        <v>1</v>
      </c>
      <c r="F171" s="242" t="s">
        <v>718</v>
      </c>
      <c r="G171" s="239"/>
      <c r="H171" s="241" t="s">
        <v>1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191</v>
      </c>
      <c r="AU171" s="248" t="s">
        <v>82</v>
      </c>
      <c r="AV171" s="13" t="s">
        <v>80</v>
      </c>
      <c r="AW171" s="13" t="s">
        <v>30</v>
      </c>
      <c r="AX171" s="13" t="s">
        <v>73</v>
      </c>
      <c r="AY171" s="248" t="s">
        <v>182</v>
      </c>
    </row>
    <row r="172" s="14" customFormat="1">
      <c r="A172" s="14"/>
      <c r="B172" s="249"/>
      <c r="C172" s="250"/>
      <c r="D172" s="240" t="s">
        <v>191</v>
      </c>
      <c r="E172" s="251" t="s">
        <v>1</v>
      </c>
      <c r="F172" s="252" t="s">
        <v>80</v>
      </c>
      <c r="G172" s="250"/>
      <c r="H172" s="253">
        <v>1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191</v>
      </c>
      <c r="AU172" s="259" t="s">
        <v>82</v>
      </c>
      <c r="AV172" s="14" t="s">
        <v>82</v>
      </c>
      <c r="AW172" s="14" t="s">
        <v>30</v>
      </c>
      <c r="AX172" s="14" t="s">
        <v>80</v>
      </c>
      <c r="AY172" s="259" t="s">
        <v>182</v>
      </c>
    </row>
    <row r="173" s="2" customFormat="1" ht="24.15" customHeight="1">
      <c r="A173" s="37"/>
      <c r="B173" s="38"/>
      <c r="C173" s="225" t="s">
        <v>286</v>
      </c>
      <c r="D173" s="225" t="s">
        <v>185</v>
      </c>
      <c r="E173" s="226" t="s">
        <v>287</v>
      </c>
      <c r="F173" s="227" t="s">
        <v>288</v>
      </c>
      <c r="G173" s="228" t="s">
        <v>247</v>
      </c>
      <c r="H173" s="229">
        <v>1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189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189</v>
      </c>
      <c r="BM173" s="236" t="s">
        <v>812</v>
      </c>
    </row>
    <row r="174" s="2" customFormat="1" ht="24.15" customHeight="1">
      <c r="A174" s="37"/>
      <c r="B174" s="38"/>
      <c r="C174" s="225" t="s">
        <v>7</v>
      </c>
      <c r="D174" s="225" t="s">
        <v>185</v>
      </c>
      <c r="E174" s="226" t="s">
        <v>298</v>
      </c>
      <c r="F174" s="227" t="s">
        <v>299</v>
      </c>
      <c r="G174" s="228" t="s">
        <v>188</v>
      </c>
      <c r="H174" s="229">
        <v>1</v>
      </c>
      <c r="I174" s="230"/>
      <c r="J174" s="231">
        <f>ROUND(I174*H174,2)</f>
        <v>0</v>
      </c>
      <c r="K174" s="227" t="s">
        <v>1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241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241</v>
      </c>
      <c r="BM174" s="236" t="s">
        <v>813</v>
      </c>
    </row>
    <row r="175" s="2" customFormat="1" ht="24.15" customHeight="1">
      <c r="A175" s="37"/>
      <c r="B175" s="38"/>
      <c r="C175" s="225" t="s">
        <v>293</v>
      </c>
      <c r="D175" s="225" t="s">
        <v>185</v>
      </c>
      <c r="E175" s="226" t="s">
        <v>302</v>
      </c>
      <c r="F175" s="227" t="s">
        <v>303</v>
      </c>
      <c r="G175" s="228" t="s">
        <v>213</v>
      </c>
      <c r="H175" s="229">
        <v>0.085000000000000006</v>
      </c>
      <c r="I175" s="230"/>
      <c r="J175" s="231">
        <f>ROUND(I175*H175,2)</f>
        <v>0</v>
      </c>
      <c r="K175" s="227" t="s">
        <v>196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814</v>
      </c>
    </row>
    <row r="176" s="12" customFormat="1" ht="22.8" customHeight="1">
      <c r="A176" s="12"/>
      <c r="B176" s="209"/>
      <c r="C176" s="210"/>
      <c r="D176" s="211" t="s">
        <v>72</v>
      </c>
      <c r="E176" s="223" t="s">
        <v>305</v>
      </c>
      <c r="F176" s="223" t="s">
        <v>306</v>
      </c>
      <c r="G176" s="210"/>
      <c r="H176" s="210"/>
      <c r="I176" s="213"/>
      <c r="J176" s="224">
        <f>BK176</f>
        <v>0</v>
      </c>
      <c r="K176" s="210"/>
      <c r="L176" s="215"/>
      <c r="M176" s="216"/>
      <c r="N176" s="217"/>
      <c r="O176" s="217"/>
      <c r="P176" s="218">
        <f>SUM(P177:P181)</f>
        <v>0</v>
      </c>
      <c r="Q176" s="217"/>
      <c r="R176" s="218">
        <f>SUM(R177:R181)</f>
        <v>0.25059999999999999</v>
      </c>
      <c r="S176" s="217"/>
      <c r="T176" s="219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0" t="s">
        <v>82</v>
      </c>
      <c r="AT176" s="221" t="s">
        <v>72</v>
      </c>
      <c r="AU176" s="221" t="s">
        <v>80</v>
      </c>
      <c r="AY176" s="220" t="s">
        <v>182</v>
      </c>
      <c r="BK176" s="222">
        <f>SUM(BK177:BK181)</f>
        <v>0</v>
      </c>
    </row>
    <row r="177" s="2" customFormat="1" ht="24.15" customHeight="1">
      <c r="A177" s="37"/>
      <c r="B177" s="38"/>
      <c r="C177" s="225" t="s">
        <v>297</v>
      </c>
      <c r="D177" s="225" t="s">
        <v>185</v>
      </c>
      <c r="E177" s="226" t="s">
        <v>308</v>
      </c>
      <c r="F177" s="227" t="s">
        <v>309</v>
      </c>
      <c r="G177" s="228" t="s">
        <v>264</v>
      </c>
      <c r="H177" s="229">
        <v>10</v>
      </c>
      <c r="I177" s="230"/>
      <c r="J177" s="231">
        <f>ROUND(I177*H177,2)</f>
        <v>0</v>
      </c>
      <c r="K177" s="227" t="s">
        <v>196</v>
      </c>
      <c r="L177" s="43"/>
      <c r="M177" s="232" t="s">
        <v>1</v>
      </c>
      <c r="N177" s="233" t="s">
        <v>38</v>
      </c>
      <c r="O177" s="90"/>
      <c r="P177" s="234">
        <f>O177*H177</f>
        <v>0</v>
      </c>
      <c r="Q177" s="234">
        <v>6.0000000000000002E-05</v>
      </c>
      <c r="R177" s="234">
        <f>Q177*H177</f>
        <v>0.00060000000000000006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241</v>
      </c>
      <c r="AT177" s="236" t="s">
        <v>185</v>
      </c>
      <c r="AU177" s="236" t="s">
        <v>82</v>
      </c>
      <c r="AY177" s="16" t="s">
        <v>182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241</v>
      </c>
      <c r="BM177" s="236" t="s">
        <v>815</v>
      </c>
    </row>
    <row r="178" s="2" customFormat="1" ht="14.4" customHeight="1">
      <c r="A178" s="37"/>
      <c r="B178" s="38"/>
      <c r="C178" s="260" t="s">
        <v>301</v>
      </c>
      <c r="D178" s="260" t="s">
        <v>250</v>
      </c>
      <c r="E178" s="261" t="s">
        <v>312</v>
      </c>
      <c r="F178" s="262" t="s">
        <v>816</v>
      </c>
      <c r="G178" s="263" t="s">
        <v>188</v>
      </c>
      <c r="H178" s="264">
        <v>1</v>
      </c>
      <c r="I178" s="265"/>
      <c r="J178" s="266">
        <f>ROUND(I178*H178,2)</f>
        <v>0</v>
      </c>
      <c r="K178" s="262" t="s">
        <v>1</v>
      </c>
      <c r="L178" s="267"/>
      <c r="M178" s="268" t="s">
        <v>1</v>
      </c>
      <c r="N178" s="269" t="s">
        <v>38</v>
      </c>
      <c r="O178" s="90"/>
      <c r="P178" s="234">
        <f>O178*H178</f>
        <v>0</v>
      </c>
      <c r="Q178" s="234">
        <v>0.25</v>
      </c>
      <c r="R178" s="234">
        <f>Q178*H178</f>
        <v>0.25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253</v>
      </c>
      <c r="AT178" s="236" t="s">
        <v>250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817</v>
      </c>
    </row>
    <row r="179" s="13" customFormat="1">
      <c r="A179" s="13"/>
      <c r="B179" s="238"/>
      <c r="C179" s="239"/>
      <c r="D179" s="240" t="s">
        <v>191</v>
      </c>
      <c r="E179" s="241" t="s">
        <v>1</v>
      </c>
      <c r="F179" s="242" t="s">
        <v>618</v>
      </c>
      <c r="G179" s="239"/>
      <c r="H179" s="241" t="s">
        <v>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191</v>
      </c>
      <c r="AU179" s="248" t="s">
        <v>82</v>
      </c>
      <c r="AV179" s="13" t="s">
        <v>80</v>
      </c>
      <c r="AW179" s="13" t="s">
        <v>30</v>
      </c>
      <c r="AX179" s="13" t="s">
        <v>73</v>
      </c>
      <c r="AY179" s="248" t="s">
        <v>182</v>
      </c>
    </row>
    <row r="180" s="14" customFormat="1">
      <c r="A180" s="14"/>
      <c r="B180" s="249"/>
      <c r="C180" s="250"/>
      <c r="D180" s="240" t="s">
        <v>191</v>
      </c>
      <c r="E180" s="251" t="s">
        <v>1</v>
      </c>
      <c r="F180" s="252" t="s">
        <v>80</v>
      </c>
      <c r="G180" s="250"/>
      <c r="H180" s="253">
        <v>1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191</v>
      </c>
      <c r="AU180" s="259" t="s">
        <v>82</v>
      </c>
      <c r="AV180" s="14" t="s">
        <v>82</v>
      </c>
      <c r="AW180" s="14" t="s">
        <v>30</v>
      </c>
      <c r="AX180" s="14" t="s">
        <v>80</v>
      </c>
      <c r="AY180" s="259" t="s">
        <v>182</v>
      </c>
    </row>
    <row r="181" s="2" customFormat="1" ht="24.15" customHeight="1">
      <c r="A181" s="37"/>
      <c r="B181" s="38"/>
      <c r="C181" s="225" t="s">
        <v>307</v>
      </c>
      <c r="D181" s="225" t="s">
        <v>185</v>
      </c>
      <c r="E181" s="226" t="s">
        <v>317</v>
      </c>
      <c r="F181" s="227" t="s">
        <v>318</v>
      </c>
      <c r="G181" s="228" t="s">
        <v>213</v>
      </c>
      <c r="H181" s="229">
        <v>0.251</v>
      </c>
      <c r="I181" s="230"/>
      <c r="J181" s="231">
        <f>ROUND(I181*H181,2)</f>
        <v>0</v>
      </c>
      <c r="K181" s="227" t="s">
        <v>196</v>
      </c>
      <c r="L181" s="43"/>
      <c r="M181" s="232" t="s">
        <v>1</v>
      </c>
      <c r="N181" s="233" t="s">
        <v>38</v>
      </c>
      <c r="O181" s="90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241</v>
      </c>
      <c r="AT181" s="236" t="s">
        <v>185</v>
      </c>
      <c r="AU181" s="236" t="s">
        <v>82</v>
      </c>
      <c r="AY181" s="16" t="s">
        <v>182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241</v>
      </c>
      <c r="BM181" s="236" t="s">
        <v>818</v>
      </c>
    </row>
    <row r="182" s="12" customFormat="1" ht="22.8" customHeight="1">
      <c r="A182" s="12"/>
      <c r="B182" s="209"/>
      <c r="C182" s="210"/>
      <c r="D182" s="211" t="s">
        <v>72</v>
      </c>
      <c r="E182" s="223" t="s">
        <v>320</v>
      </c>
      <c r="F182" s="223" t="s">
        <v>321</v>
      </c>
      <c r="G182" s="210"/>
      <c r="H182" s="210"/>
      <c r="I182" s="213"/>
      <c r="J182" s="224">
        <f>BK182</f>
        <v>0</v>
      </c>
      <c r="K182" s="210"/>
      <c r="L182" s="215"/>
      <c r="M182" s="216"/>
      <c r="N182" s="217"/>
      <c r="O182" s="217"/>
      <c r="P182" s="218">
        <f>SUM(P183:P188)</f>
        <v>0</v>
      </c>
      <c r="Q182" s="217"/>
      <c r="R182" s="218">
        <f>SUM(R183:R188)</f>
        <v>0.00046000000000000001</v>
      </c>
      <c r="S182" s="217"/>
      <c r="T182" s="219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0" t="s">
        <v>82</v>
      </c>
      <c r="AT182" s="221" t="s">
        <v>72</v>
      </c>
      <c r="AU182" s="221" t="s">
        <v>80</v>
      </c>
      <c r="AY182" s="220" t="s">
        <v>182</v>
      </c>
      <c r="BK182" s="222">
        <f>SUM(BK183:BK188)</f>
        <v>0</v>
      </c>
    </row>
    <row r="183" s="2" customFormat="1" ht="24.15" customHeight="1">
      <c r="A183" s="37"/>
      <c r="B183" s="38"/>
      <c r="C183" s="225" t="s">
        <v>311</v>
      </c>
      <c r="D183" s="225" t="s">
        <v>185</v>
      </c>
      <c r="E183" s="226" t="s">
        <v>323</v>
      </c>
      <c r="F183" s="227" t="s">
        <v>324</v>
      </c>
      <c r="G183" s="228" t="s">
        <v>195</v>
      </c>
      <c r="H183" s="229">
        <v>1</v>
      </c>
      <c r="I183" s="230"/>
      <c r="J183" s="231">
        <f>ROUND(I183*H183,2)</f>
        <v>0</v>
      </c>
      <c r="K183" s="227" t="s">
        <v>196</v>
      </c>
      <c r="L183" s="43"/>
      <c r="M183" s="232" t="s">
        <v>1</v>
      </c>
      <c r="N183" s="233" t="s">
        <v>38</v>
      </c>
      <c r="O183" s="90"/>
      <c r="P183" s="234">
        <f>O183*H183</f>
        <v>0</v>
      </c>
      <c r="Q183" s="234">
        <v>0.00020000000000000001</v>
      </c>
      <c r="R183" s="234">
        <f>Q183*H183</f>
        <v>0.00020000000000000001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241</v>
      </c>
      <c r="AT183" s="236" t="s">
        <v>185</v>
      </c>
      <c r="AU183" s="236" t="s">
        <v>82</v>
      </c>
      <c r="AY183" s="16" t="s">
        <v>182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241</v>
      </c>
      <c r="BM183" s="236" t="s">
        <v>819</v>
      </c>
    </row>
    <row r="184" s="13" customFormat="1">
      <c r="A184" s="13"/>
      <c r="B184" s="238"/>
      <c r="C184" s="239"/>
      <c r="D184" s="240" t="s">
        <v>191</v>
      </c>
      <c r="E184" s="241" t="s">
        <v>1</v>
      </c>
      <c r="F184" s="242" t="s">
        <v>326</v>
      </c>
      <c r="G184" s="239"/>
      <c r="H184" s="241" t="s">
        <v>1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191</v>
      </c>
      <c r="AU184" s="248" t="s">
        <v>82</v>
      </c>
      <c r="AV184" s="13" t="s">
        <v>80</v>
      </c>
      <c r="AW184" s="13" t="s">
        <v>30</v>
      </c>
      <c r="AX184" s="13" t="s">
        <v>73</v>
      </c>
      <c r="AY184" s="248" t="s">
        <v>182</v>
      </c>
    </row>
    <row r="185" s="14" customFormat="1">
      <c r="A185" s="14"/>
      <c r="B185" s="249"/>
      <c r="C185" s="250"/>
      <c r="D185" s="240" t="s">
        <v>191</v>
      </c>
      <c r="E185" s="251" t="s">
        <v>1</v>
      </c>
      <c r="F185" s="252" t="s">
        <v>80</v>
      </c>
      <c r="G185" s="250"/>
      <c r="H185" s="253">
        <v>1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191</v>
      </c>
      <c r="AU185" s="259" t="s">
        <v>82</v>
      </c>
      <c r="AV185" s="14" t="s">
        <v>82</v>
      </c>
      <c r="AW185" s="14" t="s">
        <v>30</v>
      </c>
      <c r="AX185" s="14" t="s">
        <v>80</v>
      </c>
      <c r="AY185" s="259" t="s">
        <v>182</v>
      </c>
    </row>
    <row r="186" s="2" customFormat="1" ht="24.15" customHeight="1">
      <c r="A186" s="37"/>
      <c r="B186" s="38"/>
      <c r="C186" s="225" t="s">
        <v>316</v>
      </c>
      <c r="D186" s="225" t="s">
        <v>185</v>
      </c>
      <c r="E186" s="226" t="s">
        <v>328</v>
      </c>
      <c r="F186" s="227" t="s">
        <v>329</v>
      </c>
      <c r="G186" s="228" t="s">
        <v>195</v>
      </c>
      <c r="H186" s="229">
        <v>1</v>
      </c>
      <c r="I186" s="230"/>
      <c r="J186" s="231">
        <f>ROUND(I186*H186,2)</f>
        <v>0</v>
      </c>
      <c r="K186" s="227" t="s">
        <v>196</v>
      </c>
      <c r="L186" s="43"/>
      <c r="M186" s="232" t="s">
        <v>1</v>
      </c>
      <c r="N186" s="233" t="s">
        <v>38</v>
      </c>
      <c r="O186" s="90"/>
      <c r="P186" s="234">
        <f>O186*H186</f>
        <v>0</v>
      </c>
      <c r="Q186" s="234">
        <v>0.00025999999999999998</v>
      </c>
      <c r="R186" s="234">
        <f>Q186*H186</f>
        <v>0.00025999999999999998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241</v>
      </c>
      <c r="AT186" s="236" t="s">
        <v>185</v>
      </c>
      <c r="AU186" s="236" t="s">
        <v>82</v>
      </c>
      <c r="AY186" s="16" t="s">
        <v>182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241</v>
      </c>
      <c r="BM186" s="236" t="s">
        <v>820</v>
      </c>
    </row>
    <row r="187" s="13" customFormat="1">
      <c r="A187" s="13"/>
      <c r="B187" s="238"/>
      <c r="C187" s="239"/>
      <c r="D187" s="240" t="s">
        <v>191</v>
      </c>
      <c r="E187" s="241" t="s">
        <v>1</v>
      </c>
      <c r="F187" s="242" t="s">
        <v>326</v>
      </c>
      <c r="G187" s="239"/>
      <c r="H187" s="241" t="s">
        <v>1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191</v>
      </c>
      <c r="AU187" s="248" t="s">
        <v>82</v>
      </c>
      <c r="AV187" s="13" t="s">
        <v>80</v>
      </c>
      <c r="AW187" s="13" t="s">
        <v>30</v>
      </c>
      <c r="AX187" s="13" t="s">
        <v>73</v>
      </c>
      <c r="AY187" s="248" t="s">
        <v>182</v>
      </c>
    </row>
    <row r="188" s="14" customFormat="1">
      <c r="A188" s="14"/>
      <c r="B188" s="249"/>
      <c r="C188" s="250"/>
      <c r="D188" s="240" t="s">
        <v>191</v>
      </c>
      <c r="E188" s="251" t="s">
        <v>1</v>
      </c>
      <c r="F188" s="252" t="s">
        <v>80</v>
      </c>
      <c r="G188" s="250"/>
      <c r="H188" s="253">
        <v>1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191</v>
      </c>
      <c r="AU188" s="259" t="s">
        <v>82</v>
      </c>
      <c r="AV188" s="14" t="s">
        <v>82</v>
      </c>
      <c r="AW188" s="14" t="s">
        <v>30</v>
      </c>
      <c r="AX188" s="14" t="s">
        <v>80</v>
      </c>
      <c r="AY188" s="259" t="s">
        <v>182</v>
      </c>
    </row>
    <row r="189" s="12" customFormat="1" ht="25.92" customHeight="1">
      <c r="A189" s="12"/>
      <c r="B189" s="209"/>
      <c r="C189" s="210"/>
      <c r="D189" s="211" t="s">
        <v>72</v>
      </c>
      <c r="E189" s="212" t="s">
        <v>250</v>
      </c>
      <c r="F189" s="212" t="s">
        <v>331</v>
      </c>
      <c r="G189" s="210"/>
      <c r="H189" s="210"/>
      <c r="I189" s="213"/>
      <c r="J189" s="214">
        <f>BK189</f>
        <v>0</v>
      </c>
      <c r="K189" s="210"/>
      <c r="L189" s="215"/>
      <c r="M189" s="216"/>
      <c r="N189" s="217"/>
      <c r="O189" s="217"/>
      <c r="P189" s="218">
        <f>P190</f>
        <v>0</v>
      </c>
      <c r="Q189" s="217"/>
      <c r="R189" s="218">
        <f>R190</f>
        <v>0</v>
      </c>
      <c r="S189" s="217"/>
      <c r="T189" s="21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0" t="s">
        <v>199</v>
      </c>
      <c r="AT189" s="221" t="s">
        <v>72</v>
      </c>
      <c r="AU189" s="221" t="s">
        <v>73</v>
      </c>
      <c r="AY189" s="220" t="s">
        <v>182</v>
      </c>
      <c r="BK189" s="222">
        <f>BK190</f>
        <v>0</v>
      </c>
    </row>
    <row r="190" s="12" customFormat="1" ht="22.8" customHeight="1">
      <c r="A190" s="12"/>
      <c r="B190" s="209"/>
      <c r="C190" s="210"/>
      <c r="D190" s="211" t="s">
        <v>72</v>
      </c>
      <c r="E190" s="223" t="s">
        <v>332</v>
      </c>
      <c r="F190" s="223" t="s">
        <v>333</v>
      </c>
      <c r="G190" s="210"/>
      <c r="H190" s="210"/>
      <c r="I190" s="213"/>
      <c r="J190" s="224">
        <f>BK190</f>
        <v>0</v>
      </c>
      <c r="K190" s="210"/>
      <c r="L190" s="215"/>
      <c r="M190" s="216"/>
      <c r="N190" s="217"/>
      <c r="O190" s="217"/>
      <c r="P190" s="218">
        <f>SUM(P191:P195)</f>
        <v>0</v>
      </c>
      <c r="Q190" s="217"/>
      <c r="R190" s="218">
        <f>SUM(R191:R195)</f>
        <v>0</v>
      </c>
      <c r="S190" s="217"/>
      <c r="T190" s="219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80</v>
      </c>
      <c r="AY190" s="220" t="s">
        <v>182</v>
      </c>
      <c r="BK190" s="222">
        <f>SUM(BK191:BK195)</f>
        <v>0</v>
      </c>
    </row>
    <row r="191" s="2" customFormat="1" ht="14.4" customHeight="1">
      <c r="A191" s="37"/>
      <c r="B191" s="38"/>
      <c r="C191" s="225" t="s">
        <v>322</v>
      </c>
      <c r="D191" s="225" t="s">
        <v>185</v>
      </c>
      <c r="E191" s="226" t="s">
        <v>335</v>
      </c>
      <c r="F191" s="227" t="s">
        <v>336</v>
      </c>
      <c r="G191" s="228" t="s">
        <v>337</v>
      </c>
      <c r="H191" s="229">
        <v>1</v>
      </c>
      <c r="I191" s="230"/>
      <c r="J191" s="231">
        <f>ROUND(I191*H191,2)</f>
        <v>0</v>
      </c>
      <c r="K191" s="227" t="s">
        <v>1</v>
      </c>
      <c r="L191" s="43"/>
      <c r="M191" s="232" t="s">
        <v>1</v>
      </c>
      <c r="N191" s="233" t="s">
        <v>38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338</v>
      </c>
      <c r="AT191" s="236" t="s">
        <v>185</v>
      </c>
      <c r="AU191" s="236" t="s">
        <v>82</v>
      </c>
      <c r="AY191" s="16" t="s">
        <v>182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338</v>
      </c>
      <c r="BM191" s="236" t="s">
        <v>821</v>
      </c>
    </row>
    <row r="192" s="2" customFormat="1" ht="37.8" customHeight="1">
      <c r="A192" s="37"/>
      <c r="B192" s="38"/>
      <c r="C192" s="225" t="s">
        <v>327</v>
      </c>
      <c r="D192" s="225" t="s">
        <v>185</v>
      </c>
      <c r="E192" s="226" t="s">
        <v>341</v>
      </c>
      <c r="F192" s="227" t="s">
        <v>342</v>
      </c>
      <c r="G192" s="228" t="s">
        <v>188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822</v>
      </c>
    </row>
    <row r="193" s="13" customFormat="1">
      <c r="A193" s="13"/>
      <c r="B193" s="238"/>
      <c r="C193" s="239"/>
      <c r="D193" s="240" t="s">
        <v>191</v>
      </c>
      <c r="E193" s="241" t="s">
        <v>1</v>
      </c>
      <c r="F193" s="242" t="s">
        <v>344</v>
      </c>
      <c r="G193" s="239"/>
      <c r="H193" s="241" t="s">
        <v>1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191</v>
      </c>
      <c r="AU193" s="248" t="s">
        <v>82</v>
      </c>
      <c r="AV193" s="13" t="s">
        <v>80</v>
      </c>
      <c r="AW193" s="13" t="s">
        <v>30</v>
      </c>
      <c r="AX193" s="13" t="s">
        <v>73</v>
      </c>
      <c r="AY193" s="248" t="s">
        <v>182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345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4" customFormat="1">
      <c r="A195" s="14"/>
      <c r="B195" s="249"/>
      <c r="C195" s="250"/>
      <c r="D195" s="240" t="s">
        <v>191</v>
      </c>
      <c r="E195" s="251" t="s">
        <v>1</v>
      </c>
      <c r="F195" s="252" t="s">
        <v>80</v>
      </c>
      <c r="G195" s="250"/>
      <c r="H195" s="253">
        <v>1</v>
      </c>
      <c r="I195" s="254"/>
      <c r="J195" s="250"/>
      <c r="K195" s="250"/>
      <c r="L195" s="255"/>
      <c r="M195" s="270"/>
      <c r="N195" s="271"/>
      <c r="O195" s="271"/>
      <c r="P195" s="271"/>
      <c r="Q195" s="271"/>
      <c r="R195" s="271"/>
      <c r="S195" s="271"/>
      <c r="T195" s="27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191</v>
      </c>
      <c r="AU195" s="259" t="s">
        <v>82</v>
      </c>
      <c r="AV195" s="14" t="s">
        <v>82</v>
      </c>
      <c r="AW195" s="14" t="s">
        <v>30</v>
      </c>
      <c r="AX195" s="14" t="s">
        <v>80</v>
      </c>
      <c r="AY195" s="259" t="s">
        <v>182</v>
      </c>
    </row>
    <row r="196" s="2" customFormat="1" ht="6.96" customHeight="1">
      <c r="A196" s="37"/>
      <c r="B196" s="65"/>
      <c r="C196" s="66"/>
      <c r="D196" s="66"/>
      <c r="E196" s="66"/>
      <c r="F196" s="66"/>
      <c r="G196" s="66"/>
      <c r="H196" s="66"/>
      <c r="I196" s="66"/>
      <c r="J196" s="66"/>
      <c r="K196" s="66"/>
      <c r="L196" s="43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sheetProtection sheet="1" autoFilter="0" formatColumns="0" formatRows="0" objects="1" scenarios="1" spinCount="100000" saltValue="kHFatxi5318prXl1CReozsO1vbCN0JExK6l2Ym1AdLZ+8/0yJAYTMPk/+WtwrC8P69rg3Bwh5MpAYhi+x5a5rA==" hashValue="7nbHb7jPIHJ1RvtBw7WKgzgLmE5WFJoycO5cb0wUjPgiSsyOBwfRbt51mRyAOkvLJJplgDnd4PuPyz6WyuHNEw==" algorithmName="SHA-512" password="CC35"/>
  <autoFilter ref="C130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823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Vyškov-admin.b.SSZT - IC6000385609 (RZZ - mistr - SSZT)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Vyškov-admin.b.SSZT - IC6000385609 (RZZ - mistr - SSZT)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P132+P154+P190</f>
        <v>0</v>
      </c>
      <c r="Q131" s="103"/>
      <c r="R131" s="206">
        <f>R132+R154+R190</f>
        <v>0.36268</v>
      </c>
      <c r="S131" s="103"/>
      <c r="T131" s="207">
        <f>T132+T154+T190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BK132+BK154+BK190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P133+P146+P152</f>
        <v>0</v>
      </c>
      <c r="Q132" s="217"/>
      <c r="R132" s="218">
        <f>R133+R146+R152</f>
        <v>0.10157000000000001</v>
      </c>
      <c r="S132" s="217"/>
      <c r="T132" s="219">
        <f>T133+T146+T152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BK133+BK146+BK152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SUM(P134:P145)</f>
        <v>0</v>
      </c>
      <c r="Q133" s="217"/>
      <c r="R133" s="218">
        <f>SUM(R134:R145)</f>
        <v>0.10157000000000001</v>
      </c>
      <c r="S133" s="217"/>
      <c r="T133" s="219">
        <f>SUM(T134:T145)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SUM(BK134:BK145)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824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6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825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435</v>
      </c>
      <c r="G138" s="250"/>
      <c r="H138" s="253">
        <v>6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6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826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22.5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0.00090000000000000008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827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828</v>
      </c>
      <c r="G142" s="250"/>
      <c r="H142" s="253">
        <v>22.5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2" customFormat="1" ht="24.15" customHeight="1">
      <c r="A143" s="37"/>
      <c r="B143" s="38"/>
      <c r="C143" s="225" t="s">
        <v>327</v>
      </c>
      <c r="D143" s="225" t="s">
        <v>185</v>
      </c>
      <c r="E143" s="226" t="s">
        <v>386</v>
      </c>
      <c r="F143" s="227" t="s">
        <v>387</v>
      </c>
      <c r="G143" s="228" t="s">
        <v>240</v>
      </c>
      <c r="H143" s="229">
        <v>1</v>
      </c>
      <c r="I143" s="230"/>
      <c r="J143" s="231">
        <f>ROUND(I143*H143,2)</f>
        <v>0</v>
      </c>
      <c r="K143" s="227" t="s">
        <v>196</v>
      </c>
      <c r="L143" s="43"/>
      <c r="M143" s="232" t="s">
        <v>1</v>
      </c>
      <c r="N143" s="233" t="s">
        <v>38</v>
      </c>
      <c r="O143" s="90"/>
      <c r="P143" s="234">
        <f>O143*H143</f>
        <v>0</v>
      </c>
      <c r="Q143" s="234">
        <v>0.00067000000000000002</v>
      </c>
      <c r="R143" s="234">
        <f>Q143*H143</f>
        <v>0.00067000000000000002</v>
      </c>
      <c r="S143" s="234">
        <v>0.031</v>
      </c>
      <c r="T143" s="235">
        <f>S143*H143</f>
        <v>0.031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189</v>
      </c>
      <c r="AT143" s="236" t="s">
        <v>185</v>
      </c>
      <c r="AU143" s="236" t="s">
        <v>82</v>
      </c>
      <c r="AY143" s="16" t="s">
        <v>182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189</v>
      </c>
      <c r="BM143" s="236" t="s">
        <v>829</v>
      </c>
    </row>
    <row r="144" s="13" customFormat="1">
      <c r="A144" s="13"/>
      <c r="B144" s="238"/>
      <c r="C144" s="239"/>
      <c r="D144" s="240" t="s">
        <v>191</v>
      </c>
      <c r="E144" s="241" t="s">
        <v>1</v>
      </c>
      <c r="F144" s="242" t="s">
        <v>389</v>
      </c>
      <c r="G144" s="239"/>
      <c r="H144" s="241" t="s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191</v>
      </c>
      <c r="AU144" s="248" t="s">
        <v>82</v>
      </c>
      <c r="AV144" s="13" t="s">
        <v>80</v>
      </c>
      <c r="AW144" s="13" t="s">
        <v>30</v>
      </c>
      <c r="AX144" s="13" t="s">
        <v>73</v>
      </c>
      <c r="AY144" s="248" t="s">
        <v>182</v>
      </c>
    </row>
    <row r="145" s="14" customFormat="1">
      <c r="A145" s="14"/>
      <c r="B145" s="249"/>
      <c r="C145" s="250"/>
      <c r="D145" s="240" t="s">
        <v>191</v>
      </c>
      <c r="E145" s="251" t="s">
        <v>1</v>
      </c>
      <c r="F145" s="252" t="s">
        <v>80</v>
      </c>
      <c r="G145" s="250"/>
      <c r="H145" s="253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191</v>
      </c>
      <c r="AU145" s="259" t="s">
        <v>82</v>
      </c>
      <c r="AV145" s="14" t="s">
        <v>82</v>
      </c>
      <c r="AW145" s="14" t="s">
        <v>30</v>
      </c>
      <c r="AX145" s="14" t="s">
        <v>80</v>
      </c>
      <c r="AY145" s="259" t="s">
        <v>182</v>
      </c>
    </row>
    <row r="146" s="12" customFormat="1" ht="22.8" customHeight="1">
      <c r="A146" s="12"/>
      <c r="B146" s="209"/>
      <c r="C146" s="210"/>
      <c r="D146" s="211" t="s">
        <v>72</v>
      </c>
      <c r="E146" s="223" t="s">
        <v>208</v>
      </c>
      <c r="F146" s="223" t="s">
        <v>209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SUM(P147:P151)</f>
        <v>0</v>
      </c>
      <c r="Q146" s="217"/>
      <c r="R146" s="218">
        <f>SUM(R147:R151)</f>
        <v>0</v>
      </c>
      <c r="S146" s="217"/>
      <c r="T146" s="21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72</v>
      </c>
      <c r="AU146" s="221" t="s">
        <v>80</v>
      </c>
      <c r="AY146" s="220" t="s">
        <v>182</v>
      </c>
      <c r="BK146" s="222">
        <f>SUM(BK147:BK151)</f>
        <v>0</v>
      </c>
    </row>
    <row r="147" s="2" customFormat="1" ht="24.15" customHeight="1">
      <c r="A147" s="37"/>
      <c r="B147" s="38"/>
      <c r="C147" s="225" t="s">
        <v>210</v>
      </c>
      <c r="D147" s="225" t="s">
        <v>185</v>
      </c>
      <c r="E147" s="226" t="s">
        <v>211</v>
      </c>
      <c r="F147" s="227" t="s">
        <v>212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830</v>
      </c>
    </row>
    <row r="148" s="2" customFormat="1" ht="24.15" customHeight="1">
      <c r="A148" s="37"/>
      <c r="B148" s="38"/>
      <c r="C148" s="225" t="s">
        <v>215</v>
      </c>
      <c r="D148" s="225" t="s">
        <v>185</v>
      </c>
      <c r="E148" s="226" t="s">
        <v>216</v>
      </c>
      <c r="F148" s="227" t="s">
        <v>217</v>
      </c>
      <c r="G148" s="228" t="s">
        <v>213</v>
      </c>
      <c r="H148" s="229">
        <v>0.53100000000000003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831</v>
      </c>
    </row>
    <row r="149" s="2" customFormat="1" ht="24.15" customHeight="1">
      <c r="A149" s="37"/>
      <c r="B149" s="38"/>
      <c r="C149" s="225" t="s">
        <v>219</v>
      </c>
      <c r="D149" s="225" t="s">
        <v>185</v>
      </c>
      <c r="E149" s="226" t="s">
        <v>220</v>
      </c>
      <c r="F149" s="227" t="s">
        <v>221</v>
      </c>
      <c r="G149" s="228" t="s">
        <v>213</v>
      </c>
      <c r="H149" s="229">
        <v>5.3099999999999996</v>
      </c>
      <c r="I149" s="230"/>
      <c r="J149" s="231">
        <f>ROUND(I149*H149,2)</f>
        <v>0</v>
      </c>
      <c r="K149" s="227" t="s">
        <v>196</v>
      </c>
      <c r="L149" s="43"/>
      <c r="M149" s="232" t="s">
        <v>1</v>
      </c>
      <c r="N149" s="233" t="s">
        <v>38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189</v>
      </c>
      <c r="AT149" s="236" t="s">
        <v>185</v>
      </c>
      <c r="AU149" s="236" t="s">
        <v>82</v>
      </c>
      <c r="AY149" s="16" t="s">
        <v>182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189</v>
      </c>
      <c r="BM149" s="236" t="s">
        <v>832</v>
      </c>
    </row>
    <row r="150" s="14" customFormat="1">
      <c r="A150" s="14"/>
      <c r="B150" s="249"/>
      <c r="C150" s="250"/>
      <c r="D150" s="240" t="s">
        <v>191</v>
      </c>
      <c r="E150" s="251" t="s">
        <v>1</v>
      </c>
      <c r="F150" s="252" t="s">
        <v>443</v>
      </c>
      <c r="G150" s="250"/>
      <c r="H150" s="253">
        <v>5.3099999999999996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191</v>
      </c>
      <c r="AU150" s="259" t="s">
        <v>82</v>
      </c>
      <c r="AV150" s="14" t="s">
        <v>82</v>
      </c>
      <c r="AW150" s="14" t="s">
        <v>30</v>
      </c>
      <c r="AX150" s="14" t="s">
        <v>80</v>
      </c>
      <c r="AY150" s="259" t="s">
        <v>182</v>
      </c>
    </row>
    <row r="151" s="2" customFormat="1" ht="24.15" customHeight="1">
      <c r="A151" s="37"/>
      <c r="B151" s="38"/>
      <c r="C151" s="225" t="s">
        <v>224</v>
      </c>
      <c r="D151" s="225" t="s">
        <v>185</v>
      </c>
      <c r="E151" s="226" t="s">
        <v>225</v>
      </c>
      <c r="F151" s="227" t="s">
        <v>226</v>
      </c>
      <c r="G151" s="228" t="s">
        <v>213</v>
      </c>
      <c r="H151" s="229">
        <v>0.53100000000000003</v>
      </c>
      <c r="I151" s="230"/>
      <c r="J151" s="231">
        <f>ROUND(I151*H151,2)</f>
        <v>0</v>
      </c>
      <c r="K151" s="227" t="s">
        <v>196</v>
      </c>
      <c r="L151" s="43"/>
      <c r="M151" s="232" t="s">
        <v>1</v>
      </c>
      <c r="N151" s="233" t="s">
        <v>38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189</v>
      </c>
      <c r="AT151" s="236" t="s">
        <v>185</v>
      </c>
      <c r="AU151" s="236" t="s">
        <v>82</v>
      </c>
      <c r="AY151" s="16" t="s">
        <v>182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189</v>
      </c>
      <c r="BM151" s="236" t="s">
        <v>833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228</v>
      </c>
      <c r="F152" s="223" t="s">
        <v>229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P153</f>
        <v>0</v>
      </c>
      <c r="Q152" s="217"/>
      <c r="R152" s="218">
        <f>R153</f>
        <v>0</v>
      </c>
      <c r="S152" s="217"/>
      <c r="T152" s="21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80</v>
      </c>
      <c r="AT152" s="221" t="s">
        <v>72</v>
      </c>
      <c r="AU152" s="221" t="s">
        <v>80</v>
      </c>
      <c r="AY152" s="220" t="s">
        <v>182</v>
      </c>
      <c r="BK152" s="222">
        <f>BK153</f>
        <v>0</v>
      </c>
    </row>
    <row r="153" s="2" customFormat="1" ht="14.4" customHeight="1">
      <c r="A153" s="37"/>
      <c r="B153" s="38"/>
      <c r="C153" s="225" t="s">
        <v>183</v>
      </c>
      <c r="D153" s="225" t="s">
        <v>185</v>
      </c>
      <c r="E153" s="226" t="s">
        <v>230</v>
      </c>
      <c r="F153" s="227" t="s">
        <v>231</v>
      </c>
      <c r="G153" s="228" t="s">
        <v>213</v>
      </c>
      <c r="H153" s="229">
        <v>0.10199999999999999</v>
      </c>
      <c r="I153" s="230"/>
      <c r="J153" s="231">
        <f>ROUND(I153*H153,2)</f>
        <v>0</v>
      </c>
      <c r="K153" s="227" t="s">
        <v>196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189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189</v>
      </c>
      <c r="BM153" s="236" t="s">
        <v>834</v>
      </c>
    </row>
    <row r="154" s="12" customFormat="1" ht="25.92" customHeight="1">
      <c r="A154" s="12"/>
      <c r="B154" s="209"/>
      <c r="C154" s="210"/>
      <c r="D154" s="211" t="s">
        <v>72</v>
      </c>
      <c r="E154" s="212" t="s">
        <v>233</v>
      </c>
      <c r="F154" s="212" t="s">
        <v>234</v>
      </c>
      <c r="G154" s="210"/>
      <c r="H154" s="210"/>
      <c r="I154" s="213"/>
      <c r="J154" s="214">
        <f>BK154</f>
        <v>0</v>
      </c>
      <c r="K154" s="210"/>
      <c r="L154" s="215"/>
      <c r="M154" s="216"/>
      <c r="N154" s="217"/>
      <c r="O154" s="217"/>
      <c r="P154" s="218">
        <f>P155+P164+P177+P183</f>
        <v>0</v>
      </c>
      <c r="Q154" s="217"/>
      <c r="R154" s="218">
        <f>R155+R164+R177+R183</f>
        <v>0.26111000000000001</v>
      </c>
      <c r="S154" s="217"/>
      <c r="T154" s="219">
        <f>T155+T164+T177+T183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73</v>
      </c>
      <c r="AY154" s="220" t="s">
        <v>182</v>
      </c>
      <c r="BK154" s="222">
        <f>BK155+BK164+BK177+BK183</f>
        <v>0</v>
      </c>
    </row>
    <row r="155" s="12" customFormat="1" ht="22.8" customHeight="1">
      <c r="A155" s="12"/>
      <c r="B155" s="209"/>
      <c r="C155" s="210"/>
      <c r="D155" s="211" t="s">
        <v>72</v>
      </c>
      <c r="E155" s="223" t="s">
        <v>235</v>
      </c>
      <c r="F155" s="223" t="s">
        <v>236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0.0020499999999999997</v>
      </c>
      <c r="S155" s="217"/>
      <c r="T155" s="219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82</v>
      </c>
      <c r="AT155" s="221" t="s">
        <v>72</v>
      </c>
      <c r="AU155" s="221" t="s">
        <v>80</v>
      </c>
      <c r="AY155" s="220" t="s">
        <v>182</v>
      </c>
      <c r="BK155" s="222">
        <f>SUM(BK156:BK163)</f>
        <v>0</v>
      </c>
    </row>
    <row r="156" s="2" customFormat="1" ht="14.4" customHeight="1">
      <c r="A156" s="37"/>
      <c r="B156" s="38"/>
      <c r="C156" s="225" t="s">
        <v>237</v>
      </c>
      <c r="D156" s="225" t="s">
        <v>185</v>
      </c>
      <c r="E156" s="226" t="s">
        <v>238</v>
      </c>
      <c r="F156" s="227" t="s">
        <v>239</v>
      </c>
      <c r="G156" s="228" t="s">
        <v>240</v>
      </c>
      <c r="H156" s="229">
        <v>5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0.00040999999999999999</v>
      </c>
      <c r="R156" s="234">
        <f>Q156*H156</f>
        <v>0.0020499999999999997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835</v>
      </c>
    </row>
    <row r="157" s="13" customFormat="1">
      <c r="A157" s="13"/>
      <c r="B157" s="238"/>
      <c r="C157" s="239"/>
      <c r="D157" s="240" t="s">
        <v>191</v>
      </c>
      <c r="E157" s="241" t="s">
        <v>1</v>
      </c>
      <c r="F157" s="242" t="s">
        <v>243</v>
      </c>
      <c r="G157" s="239"/>
      <c r="H157" s="241" t="s">
        <v>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191</v>
      </c>
      <c r="AU157" s="248" t="s">
        <v>82</v>
      </c>
      <c r="AV157" s="13" t="s">
        <v>80</v>
      </c>
      <c r="AW157" s="13" t="s">
        <v>30</v>
      </c>
      <c r="AX157" s="13" t="s">
        <v>73</v>
      </c>
      <c r="AY157" s="248" t="s">
        <v>182</v>
      </c>
    </row>
    <row r="158" s="14" customFormat="1">
      <c r="A158" s="14"/>
      <c r="B158" s="249"/>
      <c r="C158" s="250"/>
      <c r="D158" s="240" t="s">
        <v>191</v>
      </c>
      <c r="E158" s="251" t="s">
        <v>1</v>
      </c>
      <c r="F158" s="252" t="s">
        <v>210</v>
      </c>
      <c r="G158" s="250"/>
      <c r="H158" s="253">
        <v>5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191</v>
      </c>
      <c r="AU158" s="259" t="s">
        <v>82</v>
      </c>
      <c r="AV158" s="14" t="s">
        <v>82</v>
      </c>
      <c r="AW158" s="14" t="s">
        <v>30</v>
      </c>
      <c r="AX158" s="14" t="s">
        <v>80</v>
      </c>
      <c r="AY158" s="259" t="s">
        <v>182</v>
      </c>
    </row>
    <row r="159" s="2" customFormat="1" ht="14.4" customHeight="1">
      <c r="A159" s="37"/>
      <c r="B159" s="38"/>
      <c r="C159" s="225" t="s">
        <v>244</v>
      </c>
      <c r="D159" s="225" t="s">
        <v>185</v>
      </c>
      <c r="E159" s="226" t="s">
        <v>245</v>
      </c>
      <c r="F159" s="227" t="s">
        <v>246</v>
      </c>
      <c r="G159" s="228" t="s">
        <v>247</v>
      </c>
      <c r="H159" s="229">
        <v>1</v>
      </c>
      <c r="I159" s="230"/>
      <c r="J159" s="231">
        <f>ROUND(I159*H159,2)</f>
        <v>0</v>
      </c>
      <c r="K159" s="227" t="s">
        <v>196</v>
      </c>
      <c r="L159" s="43"/>
      <c r="M159" s="232" t="s">
        <v>1</v>
      </c>
      <c r="N159" s="233" t="s">
        <v>38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241</v>
      </c>
      <c r="AT159" s="236" t="s">
        <v>185</v>
      </c>
      <c r="AU159" s="236" t="s">
        <v>82</v>
      </c>
      <c r="AY159" s="16" t="s">
        <v>182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241</v>
      </c>
      <c r="BM159" s="236" t="s">
        <v>836</v>
      </c>
    </row>
    <row r="160" s="14" customFormat="1">
      <c r="A160" s="14"/>
      <c r="B160" s="249"/>
      <c r="C160" s="250"/>
      <c r="D160" s="240" t="s">
        <v>191</v>
      </c>
      <c r="E160" s="251" t="s">
        <v>1</v>
      </c>
      <c r="F160" s="252" t="s">
        <v>80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191</v>
      </c>
      <c r="AU160" s="259" t="s">
        <v>82</v>
      </c>
      <c r="AV160" s="14" t="s">
        <v>82</v>
      </c>
      <c r="AW160" s="14" t="s">
        <v>30</v>
      </c>
      <c r="AX160" s="14" t="s">
        <v>80</v>
      </c>
      <c r="AY160" s="259" t="s">
        <v>182</v>
      </c>
    </row>
    <row r="161" s="2" customFormat="1" ht="24.15" customHeight="1">
      <c r="A161" s="37"/>
      <c r="B161" s="38"/>
      <c r="C161" s="260" t="s">
        <v>249</v>
      </c>
      <c r="D161" s="260" t="s">
        <v>250</v>
      </c>
      <c r="E161" s="261" t="s">
        <v>251</v>
      </c>
      <c r="F161" s="262" t="s">
        <v>252</v>
      </c>
      <c r="G161" s="263" t="s">
        <v>247</v>
      </c>
      <c r="H161" s="264">
        <v>1</v>
      </c>
      <c r="I161" s="265"/>
      <c r="J161" s="266">
        <f>ROUND(I161*H161,2)</f>
        <v>0</v>
      </c>
      <c r="K161" s="262" t="s">
        <v>1</v>
      </c>
      <c r="L161" s="267"/>
      <c r="M161" s="268" t="s">
        <v>1</v>
      </c>
      <c r="N161" s="269" t="s">
        <v>38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253</v>
      </c>
      <c r="AT161" s="236" t="s">
        <v>250</v>
      </c>
      <c r="AU161" s="236" t="s">
        <v>82</v>
      </c>
      <c r="AY161" s="16" t="s">
        <v>182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241</v>
      </c>
      <c r="BM161" s="236" t="s">
        <v>837</v>
      </c>
    </row>
    <row r="162" s="14" customFormat="1">
      <c r="A162" s="14"/>
      <c r="B162" s="249"/>
      <c r="C162" s="250"/>
      <c r="D162" s="240" t="s">
        <v>191</v>
      </c>
      <c r="E162" s="251" t="s">
        <v>1</v>
      </c>
      <c r="F162" s="252" t="s">
        <v>80</v>
      </c>
      <c r="G162" s="250"/>
      <c r="H162" s="253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191</v>
      </c>
      <c r="AU162" s="259" t="s">
        <v>82</v>
      </c>
      <c r="AV162" s="14" t="s">
        <v>82</v>
      </c>
      <c r="AW162" s="14" t="s">
        <v>30</v>
      </c>
      <c r="AX162" s="14" t="s">
        <v>80</v>
      </c>
      <c r="AY162" s="259" t="s">
        <v>182</v>
      </c>
    </row>
    <row r="163" s="2" customFormat="1" ht="24.15" customHeight="1">
      <c r="A163" s="37"/>
      <c r="B163" s="38"/>
      <c r="C163" s="225" t="s">
        <v>255</v>
      </c>
      <c r="D163" s="225" t="s">
        <v>185</v>
      </c>
      <c r="E163" s="226" t="s">
        <v>256</v>
      </c>
      <c r="F163" s="227" t="s">
        <v>257</v>
      </c>
      <c r="G163" s="228" t="s">
        <v>213</v>
      </c>
      <c r="H163" s="229">
        <v>0.002</v>
      </c>
      <c r="I163" s="230"/>
      <c r="J163" s="231">
        <f>ROUND(I163*H163,2)</f>
        <v>0</v>
      </c>
      <c r="K163" s="227" t="s">
        <v>196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838</v>
      </c>
    </row>
    <row r="164" s="12" customFormat="1" ht="22.8" customHeight="1">
      <c r="A164" s="12"/>
      <c r="B164" s="209"/>
      <c r="C164" s="210"/>
      <c r="D164" s="211" t="s">
        <v>72</v>
      </c>
      <c r="E164" s="223" t="s">
        <v>259</v>
      </c>
      <c r="F164" s="223" t="s">
        <v>260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SUM(P165:P176)</f>
        <v>0</v>
      </c>
      <c r="Q164" s="217"/>
      <c r="R164" s="218">
        <f>SUM(R165:R176)</f>
        <v>0.0080000000000000002</v>
      </c>
      <c r="S164" s="217"/>
      <c r="T164" s="219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82</v>
      </c>
      <c r="AT164" s="221" t="s">
        <v>72</v>
      </c>
      <c r="AU164" s="221" t="s">
        <v>80</v>
      </c>
      <c r="AY164" s="220" t="s">
        <v>182</v>
      </c>
      <c r="BK164" s="222">
        <f>SUM(BK165:BK176)</f>
        <v>0</v>
      </c>
    </row>
    <row r="165" s="2" customFormat="1" ht="14.4" customHeight="1">
      <c r="A165" s="37"/>
      <c r="B165" s="38"/>
      <c r="C165" s="225" t="s">
        <v>261</v>
      </c>
      <c r="D165" s="225" t="s">
        <v>185</v>
      </c>
      <c r="E165" s="226" t="s">
        <v>262</v>
      </c>
      <c r="F165" s="227" t="s">
        <v>263</v>
      </c>
      <c r="G165" s="228" t="s">
        <v>264</v>
      </c>
      <c r="H165" s="229">
        <v>1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839</v>
      </c>
    </row>
    <row r="166" s="2" customFormat="1" ht="14.4" customHeight="1">
      <c r="A166" s="37"/>
      <c r="B166" s="38"/>
      <c r="C166" s="225" t="s">
        <v>8</v>
      </c>
      <c r="D166" s="225" t="s">
        <v>185</v>
      </c>
      <c r="E166" s="226" t="s">
        <v>266</v>
      </c>
      <c r="F166" s="227" t="s">
        <v>267</v>
      </c>
      <c r="G166" s="228" t="s">
        <v>240</v>
      </c>
      <c r="H166" s="229">
        <v>4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840</v>
      </c>
    </row>
    <row r="167" s="2" customFormat="1" ht="14.4" customHeight="1">
      <c r="A167" s="37"/>
      <c r="B167" s="38"/>
      <c r="C167" s="225" t="s">
        <v>241</v>
      </c>
      <c r="D167" s="225" t="s">
        <v>185</v>
      </c>
      <c r="E167" s="226" t="s">
        <v>269</v>
      </c>
      <c r="F167" s="227" t="s">
        <v>270</v>
      </c>
      <c r="G167" s="228" t="s">
        <v>240</v>
      </c>
      <c r="H167" s="229">
        <v>4</v>
      </c>
      <c r="I167" s="230"/>
      <c r="J167" s="231">
        <f>ROUND(I167*H167,2)</f>
        <v>0</v>
      </c>
      <c r="K167" s="227" t="s">
        <v>1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0.002</v>
      </c>
      <c r="R167" s="234">
        <f>Q167*H167</f>
        <v>0.0080000000000000002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241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241</v>
      </c>
      <c r="BM167" s="236" t="s">
        <v>841</v>
      </c>
    </row>
    <row r="168" s="13" customFormat="1">
      <c r="A168" s="13"/>
      <c r="B168" s="238"/>
      <c r="C168" s="239"/>
      <c r="D168" s="240" t="s">
        <v>191</v>
      </c>
      <c r="E168" s="241" t="s">
        <v>1</v>
      </c>
      <c r="F168" s="242" t="s">
        <v>272</v>
      </c>
      <c r="G168" s="239"/>
      <c r="H168" s="241" t="s">
        <v>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191</v>
      </c>
      <c r="AU168" s="248" t="s">
        <v>82</v>
      </c>
      <c r="AV168" s="13" t="s">
        <v>80</v>
      </c>
      <c r="AW168" s="13" t="s">
        <v>30</v>
      </c>
      <c r="AX168" s="13" t="s">
        <v>73</v>
      </c>
      <c r="AY168" s="248" t="s">
        <v>182</v>
      </c>
    </row>
    <row r="169" s="14" customFormat="1">
      <c r="A169" s="14"/>
      <c r="B169" s="249"/>
      <c r="C169" s="250"/>
      <c r="D169" s="240" t="s">
        <v>191</v>
      </c>
      <c r="E169" s="251" t="s">
        <v>1</v>
      </c>
      <c r="F169" s="252" t="s">
        <v>189</v>
      </c>
      <c r="G169" s="250"/>
      <c r="H169" s="253">
        <v>4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191</v>
      </c>
      <c r="AU169" s="259" t="s">
        <v>82</v>
      </c>
      <c r="AV169" s="14" t="s">
        <v>82</v>
      </c>
      <c r="AW169" s="14" t="s">
        <v>30</v>
      </c>
      <c r="AX169" s="14" t="s">
        <v>80</v>
      </c>
      <c r="AY169" s="259" t="s">
        <v>182</v>
      </c>
    </row>
    <row r="170" s="2" customFormat="1" ht="24.15" customHeight="1">
      <c r="A170" s="37"/>
      <c r="B170" s="38"/>
      <c r="C170" s="225" t="s">
        <v>273</v>
      </c>
      <c r="D170" s="225" t="s">
        <v>185</v>
      </c>
      <c r="E170" s="226" t="s">
        <v>274</v>
      </c>
      <c r="F170" s="227" t="s">
        <v>275</v>
      </c>
      <c r="G170" s="228" t="s">
        <v>247</v>
      </c>
      <c r="H170" s="229">
        <v>1</v>
      </c>
      <c r="I170" s="230"/>
      <c r="J170" s="231">
        <f>ROUND(I170*H170,2)</f>
        <v>0</v>
      </c>
      <c r="K170" s="227" t="s">
        <v>196</v>
      </c>
      <c r="L170" s="43"/>
      <c r="M170" s="232" t="s">
        <v>1</v>
      </c>
      <c r="N170" s="233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189</v>
      </c>
      <c r="AT170" s="236" t="s">
        <v>185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842</v>
      </c>
    </row>
    <row r="171" s="2" customFormat="1" ht="14.4" customHeight="1">
      <c r="A171" s="37"/>
      <c r="B171" s="38"/>
      <c r="C171" s="260" t="s">
        <v>277</v>
      </c>
      <c r="D171" s="260" t="s">
        <v>250</v>
      </c>
      <c r="E171" s="261" t="s">
        <v>278</v>
      </c>
      <c r="F171" s="262" t="s">
        <v>279</v>
      </c>
      <c r="G171" s="263" t="s">
        <v>188</v>
      </c>
      <c r="H171" s="264">
        <v>1</v>
      </c>
      <c r="I171" s="265"/>
      <c r="J171" s="266">
        <f>ROUND(I171*H171,2)</f>
        <v>0</v>
      </c>
      <c r="K171" s="262" t="s">
        <v>1</v>
      </c>
      <c r="L171" s="267"/>
      <c r="M171" s="268" t="s">
        <v>1</v>
      </c>
      <c r="N171" s="269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224</v>
      </c>
      <c r="AT171" s="236" t="s">
        <v>250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843</v>
      </c>
    </row>
    <row r="172" s="13" customFormat="1">
      <c r="A172" s="13"/>
      <c r="B172" s="238"/>
      <c r="C172" s="239"/>
      <c r="D172" s="240" t="s">
        <v>191</v>
      </c>
      <c r="E172" s="241" t="s">
        <v>1</v>
      </c>
      <c r="F172" s="242" t="s">
        <v>281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191</v>
      </c>
      <c r="AU172" s="248" t="s">
        <v>82</v>
      </c>
      <c r="AV172" s="13" t="s">
        <v>80</v>
      </c>
      <c r="AW172" s="13" t="s">
        <v>30</v>
      </c>
      <c r="AX172" s="13" t="s">
        <v>73</v>
      </c>
      <c r="AY172" s="248" t="s">
        <v>182</v>
      </c>
    </row>
    <row r="173" s="14" customFormat="1">
      <c r="A173" s="14"/>
      <c r="B173" s="249"/>
      <c r="C173" s="250"/>
      <c r="D173" s="240" t="s">
        <v>191</v>
      </c>
      <c r="E173" s="251" t="s">
        <v>1</v>
      </c>
      <c r="F173" s="252" t="s">
        <v>80</v>
      </c>
      <c r="G173" s="250"/>
      <c r="H173" s="253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191</v>
      </c>
      <c r="AU173" s="259" t="s">
        <v>82</v>
      </c>
      <c r="AV173" s="14" t="s">
        <v>82</v>
      </c>
      <c r="AW173" s="14" t="s">
        <v>30</v>
      </c>
      <c r="AX173" s="14" t="s">
        <v>80</v>
      </c>
      <c r="AY173" s="259" t="s">
        <v>182</v>
      </c>
    </row>
    <row r="174" s="2" customFormat="1" ht="24.15" customHeight="1">
      <c r="A174" s="37"/>
      <c r="B174" s="38"/>
      <c r="C174" s="225" t="s">
        <v>282</v>
      </c>
      <c r="D174" s="225" t="s">
        <v>185</v>
      </c>
      <c r="E174" s="226" t="s">
        <v>287</v>
      </c>
      <c r="F174" s="227" t="s">
        <v>288</v>
      </c>
      <c r="G174" s="228" t="s">
        <v>247</v>
      </c>
      <c r="H174" s="229">
        <v>1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189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189</v>
      </c>
      <c r="BM174" s="236" t="s">
        <v>844</v>
      </c>
    </row>
    <row r="175" s="2" customFormat="1" ht="24.15" customHeight="1">
      <c r="A175" s="37"/>
      <c r="B175" s="38"/>
      <c r="C175" s="225" t="s">
        <v>286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845</v>
      </c>
    </row>
    <row r="176" s="2" customFormat="1" ht="24.15" customHeight="1">
      <c r="A176" s="37"/>
      <c r="B176" s="38"/>
      <c r="C176" s="225" t="s">
        <v>7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846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293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847</v>
      </c>
    </row>
    <row r="179" s="2" customFormat="1" ht="14.4" customHeight="1">
      <c r="A179" s="37"/>
      <c r="B179" s="38"/>
      <c r="C179" s="260" t="s">
        <v>297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848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315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301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849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0.00046000000000000001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307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1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0.00020000000000000001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850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80</v>
      </c>
      <c r="G186" s="250"/>
      <c r="H186" s="253">
        <v>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311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1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0.00025999999999999998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851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80</v>
      </c>
      <c r="G189" s="250"/>
      <c r="H189" s="253">
        <v>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316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852</v>
      </c>
    </row>
    <row r="193" s="2" customFormat="1" ht="37.8" customHeight="1">
      <c r="A193" s="37"/>
      <c r="B193" s="38"/>
      <c r="C193" s="225" t="s">
        <v>322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853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TTyYqy1BM7c+2DX4WOEJuZb4SxFrQr49DfjBZ8pPKeqNCwG4MSCum6mMEvlt+K2kYnutczVRAwnxGwTbVX2+gg==" hashValue="LxscUibYw233VZZG7nfJUYJtIYhKFiF4O0IACMWS9FDSwFLla6E3fbYiRrMKaksvKMZb9qQ9Y+N/uJfPfU2cYw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854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ROUND((SUM(BE131:BE197)),  2)</f>
        <v>0</v>
      </c>
      <c r="G35" s="37"/>
      <c r="H35" s="37"/>
      <c r="I35" s="163">
        <v>0.20999999999999999</v>
      </c>
      <c r="J35" s="162">
        <f>ROUND(((SUM(BE131:BE197))*I35),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ROUND((SUM(BF131:BF197)),  2)</f>
        <v>0</v>
      </c>
      <c r="G36" s="37"/>
      <c r="H36" s="37"/>
      <c r="I36" s="163">
        <v>0.14999999999999999</v>
      </c>
      <c r="J36" s="162">
        <f>ROUND(((SUM(BF131:BF197))*I36),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Vyškov-soc.zař.SEE - IC6000385610 (mistr - SEE)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J184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J191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J192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Vyškov-soc.zař.SEE - IC6000385610 (mistr - SEE)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P132+P154+P191</f>
        <v>0</v>
      </c>
      <c r="Q131" s="103"/>
      <c r="R131" s="206">
        <f>R132+R154+R191</f>
        <v>0.36216999999999999</v>
      </c>
      <c r="S131" s="103"/>
      <c r="T131" s="207">
        <f>T132+T154+T191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BK132+BK154+BK191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P133+P146+P152</f>
        <v>0</v>
      </c>
      <c r="Q132" s="217"/>
      <c r="R132" s="218">
        <f>R133+R146+R152</f>
        <v>0.10147000000000001</v>
      </c>
      <c r="S132" s="217"/>
      <c r="T132" s="219">
        <f>T133+T146+T152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BK133+BK146+BK152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SUM(P134:P145)</f>
        <v>0</v>
      </c>
      <c r="Q133" s="217"/>
      <c r="R133" s="218">
        <f>SUM(R134:R145)</f>
        <v>0.10147000000000001</v>
      </c>
      <c r="S133" s="217"/>
      <c r="T133" s="219">
        <f>SUM(T134:T145)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SUM(BK134:BK145)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855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6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856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435</v>
      </c>
      <c r="G138" s="250"/>
      <c r="H138" s="253">
        <v>6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6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857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20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0.00080000000000000004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858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286</v>
      </c>
      <c r="G142" s="250"/>
      <c r="H142" s="253">
        <v>20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2" customFormat="1" ht="24.15" customHeight="1">
      <c r="A143" s="37"/>
      <c r="B143" s="38"/>
      <c r="C143" s="225" t="s">
        <v>327</v>
      </c>
      <c r="D143" s="225" t="s">
        <v>185</v>
      </c>
      <c r="E143" s="226" t="s">
        <v>386</v>
      </c>
      <c r="F143" s="227" t="s">
        <v>387</v>
      </c>
      <c r="G143" s="228" t="s">
        <v>240</v>
      </c>
      <c r="H143" s="229">
        <v>1</v>
      </c>
      <c r="I143" s="230"/>
      <c r="J143" s="231">
        <f>ROUND(I143*H143,2)</f>
        <v>0</v>
      </c>
      <c r="K143" s="227" t="s">
        <v>196</v>
      </c>
      <c r="L143" s="43"/>
      <c r="M143" s="232" t="s">
        <v>1</v>
      </c>
      <c r="N143" s="233" t="s">
        <v>38</v>
      </c>
      <c r="O143" s="90"/>
      <c r="P143" s="234">
        <f>O143*H143</f>
        <v>0</v>
      </c>
      <c r="Q143" s="234">
        <v>0.00067000000000000002</v>
      </c>
      <c r="R143" s="234">
        <f>Q143*H143</f>
        <v>0.00067000000000000002</v>
      </c>
      <c r="S143" s="234">
        <v>0.031</v>
      </c>
      <c r="T143" s="235">
        <f>S143*H143</f>
        <v>0.031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189</v>
      </c>
      <c r="AT143" s="236" t="s">
        <v>185</v>
      </c>
      <c r="AU143" s="236" t="s">
        <v>82</v>
      </c>
      <c r="AY143" s="16" t="s">
        <v>182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189</v>
      </c>
      <c r="BM143" s="236" t="s">
        <v>859</v>
      </c>
    </row>
    <row r="144" s="13" customFormat="1">
      <c r="A144" s="13"/>
      <c r="B144" s="238"/>
      <c r="C144" s="239"/>
      <c r="D144" s="240" t="s">
        <v>191</v>
      </c>
      <c r="E144" s="241" t="s">
        <v>1</v>
      </c>
      <c r="F144" s="242" t="s">
        <v>389</v>
      </c>
      <c r="G144" s="239"/>
      <c r="H144" s="241" t="s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191</v>
      </c>
      <c r="AU144" s="248" t="s">
        <v>82</v>
      </c>
      <c r="AV144" s="13" t="s">
        <v>80</v>
      </c>
      <c r="AW144" s="13" t="s">
        <v>30</v>
      </c>
      <c r="AX144" s="13" t="s">
        <v>73</v>
      </c>
      <c r="AY144" s="248" t="s">
        <v>182</v>
      </c>
    </row>
    <row r="145" s="14" customFormat="1">
      <c r="A145" s="14"/>
      <c r="B145" s="249"/>
      <c r="C145" s="250"/>
      <c r="D145" s="240" t="s">
        <v>191</v>
      </c>
      <c r="E145" s="251" t="s">
        <v>1</v>
      </c>
      <c r="F145" s="252" t="s">
        <v>80</v>
      </c>
      <c r="G145" s="250"/>
      <c r="H145" s="253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191</v>
      </c>
      <c r="AU145" s="259" t="s">
        <v>82</v>
      </c>
      <c r="AV145" s="14" t="s">
        <v>82</v>
      </c>
      <c r="AW145" s="14" t="s">
        <v>30</v>
      </c>
      <c r="AX145" s="14" t="s">
        <v>80</v>
      </c>
      <c r="AY145" s="259" t="s">
        <v>182</v>
      </c>
    </row>
    <row r="146" s="12" customFormat="1" ht="22.8" customHeight="1">
      <c r="A146" s="12"/>
      <c r="B146" s="209"/>
      <c r="C146" s="210"/>
      <c r="D146" s="211" t="s">
        <v>72</v>
      </c>
      <c r="E146" s="223" t="s">
        <v>208</v>
      </c>
      <c r="F146" s="223" t="s">
        <v>209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SUM(P147:P151)</f>
        <v>0</v>
      </c>
      <c r="Q146" s="217"/>
      <c r="R146" s="218">
        <f>SUM(R147:R151)</f>
        <v>0</v>
      </c>
      <c r="S146" s="217"/>
      <c r="T146" s="21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72</v>
      </c>
      <c r="AU146" s="221" t="s">
        <v>80</v>
      </c>
      <c r="AY146" s="220" t="s">
        <v>182</v>
      </c>
      <c r="BK146" s="222">
        <f>SUM(BK147:BK151)</f>
        <v>0</v>
      </c>
    </row>
    <row r="147" s="2" customFormat="1" ht="24.15" customHeight="1">
      <c r="A147" s="37"/>
      <c r="B147" s="38"/>
      <c r="C147" s="225" t="s">
        <v>210</v>
      </c>
      <c r="D147" s="225" t="s">
        <v>185</v>
      </c>
      <c r="E147" s="226" t="s">
        <v>211</v>
      </c>
      <c r="F147" s="227" t="s">
        <v>212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860</v>
      </c>
    </row>
    <row r="148" s="2" customFormat="1" ht="24.15" customHeight="1">
      <c r="A148" s="37"/>
      <c r="B148" s="38"/>
      <c r="C148" s="225" t="s">
        <v>215</v>
      </c>
      <c r="D148" s="225" t="s">
        <v>185</v>
      </c>
      <c r="E148" s="226" t="s">
        <v>216</v>
      </c>
      <c r="F148" s="227" t="s">
        <v>217</v>
      </c>
      <c r="G148" s="228" t="s">
        <v>213</v>
      </c>
      <c r="H148" s="229">
        <v>0.53100000000000003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861</v>
      </c>
    </row>
    <row r="149" s="2" customFormat="1" ht="24.15" customHeight="1">
      <c r="A149" s="37"/>
      <c r="B149" s="38"/>
      <c r="C149" s="225" t="s">
        <v>219</v>
      </c>
      <c r="D149" s="225" t="s">
        <v>185</v>
      </c>
      <c r="E149" s="226" t="s">
        <v>220</v>
      </c>
      <c r="F149" s="227" t="s">
        <v>221</v>
      </c>
      <c r="G149" s="228" t="s">
        <v>213</v>
      </c>
      <c r="H149" s="229">
        <v>5.3099999999999996</v>
      </c>
      <c r="I149" s="230"/>
      <c r="J149" s="231">
        <f>ROUND(I149*H149,2)</f>
        <v>0</v>
      </c>
      <c r="K149" s="227" t="s">
        <v>196</v>
      </c>
      <c r="L149" s="43"/>
      <c r="M149" s="232" t="s">
        <v>1</v>
      </c>
      <c r="N149" s="233" t="s">
        <v>38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189</v>
      </c>
      <c r="AT149" s="236" t="s">
        <v>185</v>
      </c>
      <c r="AU149" s="236" t="s">
        <v>82</v>
      </c>
      <c r="AY149" s="16" t="s">
        <v>182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189</v>
      </c>
      <c r="BM149" s="236" t="s">
        <v>862</v>
      </c>
    </row>
    <row r="150" s="14" customFormat="1">
      <c r="A150" s="14"/>
      <c r="B150" s="249"/>
      <c r="C150" s="250"/>
      <c r="D150" s="240" t="s">
        <v>191</v>
      </c>
      <c r="E150" s="251" t="s">
        <v>1</v>
      </c>
      <c r="F150" s="252" t="s">
        <v>443</v>
      </c>
      <c r="G150" s="250"/>
      <c r="H150" s="253">
        <v>5.3099999999999996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191</v>
      </c>
      <c r="AU150" s="259" t="s">
        <v>82</v>
      </c>
      <c r="AV150" s="14" t="s">
        <v>82</v>
      </c>
      <c r="AW150" s="14" t="s">
        <v>30</v>
      </c>
      <c r="AX150" s="14" t="s">
        <v>80</v>
      </c>
      <c r="AY150" s="259" t="s">
        <v>182</v>
      </c>
    </row>
    <row r="151" s="2" customFormat="1" ht="24.15" customHeight="1">
      <c r="A151" s="37"/>
      <c r="B151" s="38"/>
      <c r="C151" s="225" t="s">
        <v>224</v>
      </c>
      <c r="D151" s="225" t="s">
        <v>185</v>
      </c>
      <c r="E151" s="226" t="s">
        <v>225</v>
      </c>
      <c r="F151" s="227" t="s">
        <v>226</v>
      </c>
      <c r="G151" s="228" t="s">
        <v>213</v>
      </c>
      <c r="H151" s="229">
        <v>0.53100000000000003</v>
      </c>
      <c r="I151" s="230"/>
      <c r="J151" s="231">
        <f>ROUND(I151*H151,2)</f>
        <v>0</v>
      </c>
      <c r="K151" s="227" t="s">
        <v>196</v>
      </c>
      <c r="L151" s="43"/>
      <c r="M151" s="232" t="s">
        <v>1</v>
      </c>
      <c r="N151" s="233" t="s">
        <v>38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189</v>
      </c>
      <c r="AT151" s="236" t="s">
        <v>185</v>
      </c>
      <c r="AU151" s="236" t="s">
        <v>82</v>
      </c>
      <c r="AY151" s="16" t="s">
        <v>182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189</v>
      </c>
      <c r="BM151" s="236" t="s">
        <v>863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228</v>
      </c>
      <c r="F152" s="223" t="s">
        <v>229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P153</f>
        <v>0</v>
      </c>
      <c r="Q152" s="217"/>
      <c r="R152" s="218">
        <f>R153</f>
        <v>0</v>
      </c>
      <c r="S152" s="217"/>
      <c r="T152" s="21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80</v>
      </c>
      <c r="AT152" s="221" t="s">
        <v>72</v>
      </c>
      <c r="AU152" s="221" t="s">
        <v>80</v>
      </c>
      <c r="AY152" s="220" t="s">
        <v>182</v>
      </c>
      <c r="BK152" s="222">
        <f>BK153</f>
        <v>0</v>
      </c>
    </row>
    <row r="153" s="2" customFormat="1" ht="14.4" customHeight="1">
      <c r="A153" s="37"/>
      <c r="B153" s="38"/>
      <c r="C153" s="225" t="s">
        <v>183</v>
      </c>
      <c r="D153" s="225" t="s">
        <v>185</v>
      </c>
      <c r="E153" s="226" t="s">
        <v>230</v>
      </c>
      <c r="F153" s="227" t="s">
        <v>231</v>
      </c>
      <c r="G153" s="228" t="s">
        <v>213</v>
      </c>
      <c r="H153" s="229">
        <v>0.10100000000000001</v>
      </c>
      <c r="I153" s="230"/>
      <c r="J153" s="231">
        <f>ROUND(I153*H153,2)</f>
        <v>0</v>
      </c>
      <c r="K153" s="227" t="s">
        <v>196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189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189</v>
      </c>
      <c r="BM153" s="236" t="s">
        <v>864</v>
      </c>
    </row>
    <row r="154" s="12" customFormat="1" ht="25.92" customHeight="1">
      <c r="A154" s="12"/>
      <c r="B154" s="209"/>
      <c r="C154" s="210"/>
      <c r="D154" s="211" t="s">
        <v>72</v>
      </c>
      <c r="E154" s="212" t="s">
        <v>233</v>
      </c>
      <c r="F154" s="212" t="s">
        <v>234</v>
      </c>
      <c r="G154" s="210"/>
      <c r="H154" s="210"/>
      <c r="I154" s="213"/>
      <c r="J154" s="214">
        <f>BK154</f>
        <v>0</v>
      </c>
      <c r="K154" s="210"/>
      <c r="L154" s="215"/>
      <c r="M154" s="216"/>
      <c r="N154" s="217"/>
      <c r="O154" s="217"/>
      <c r="P154" s="218">
        <f>P155+P164+P177+P184</f>
        <v>0</v>
      </c>
      <c r="Q154" s="217"/>
      <c r="R154" s="218">
        <f>R155+R164+R177+R184</f>
        <v>0.26069999999999999</v>
      </c>
      <c r="S154" s="217"/>
      <c r="T154" s="219">
        <f>T155+T164+T177+T184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73</v>
      </c>
      <c r="AY154" s="220" t="s">
        <v>182</v>
      </c>
      <c r="BK154" s="222">
        <f>BK155+BK164+BK177+BK184</f>
        <v>0</v>
      </c>
    </row>
    <row r="155" s="12" customFormat="1" ht="22.8" customHeight="1">
      <c r="A155" s="12"/>
      <c r="B155" s="209"/>
      <c r="C155" s="210"/>
      <c r="D155" s="211" t="s">
        <v>72</v>
      </c>
      <c r="E155" s="223" t="s">
        <v>235</v>
      </c>
      <c r="F155" s="223" t="s">
        <v>236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0.00164</v>
      </c>
      <c r="S155" s="217"/>
      <c r="T155" s="219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82</v>
      </c>
      <c r="AT155" s="221" t="s">
        <v>72</v>
      </c>
      <c r="AU155" s="221" t="s">
        <v>80</v>
      </c>
      <c r="AY155" s="220" t="s">
        <v>182</v>
      </c>
      <c r="BK155" s="222">
        <f>SUM(BK156:BK163)</f>
        <v>0</v>
      </c>
    </row>
    <row r="156" s="2" customFormat="1" ht="14.4" customHeight="1">
      <c r="A156" s="37"/>
      <c r="B156" s="38"/>
      <c r="C156" s="225" t="s">
        <v>237</v>
      </c>
      <c r="D156" s="225" t="s">
        <v>185</v>
      </c>
      <c r="E156" s="226" t="s">
        <v>238</v>
      </c>
      <c r="F156" s="227" t="s">
        <v>239</v>
      </c>
      <c r="G156" s="228" t="s">
        <v>240</v>
      </c>
      <c r="H156" s="229">
        <v>4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0.00040999999999999999</v>
      </c>
      <c r="R156" s="234">
        <f>Q156*H156</f>
        <v>0.00164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865</v>
      </c>
    </row>
    <row r="157" s="13" customFormat="1">
      <c r="A157" s="13"/>
      <c r="B157" s="238"/>
      <c r="C157" s="239"/>
      <c r="D157" s="240" t="s">
        <v>191</v>
      </c>
      <c r="E157" s="241" t="s">
        <v>1</v>
      </c>
      <c r="F157" s="242" t="s">
        <v>243</v>
      </c>
      <c r="G157" s="239"/>
      <c r="H157" s="241" t="s">
        <v>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191</v>
      </c>
      <c r="AU157" s="248" t="s">
        <v>82</v>
      </c>
      <c r="AV157" s="13" t="s">
        <v>80</v>
      </c>
      <c r="AW157" s="13" t="s">
        <v>30</v>
      </c>
      <c r="AX157" s="13" t="s">
        <v>73</v>
      </c>
      <c r="AY157" s="248" t="s">
        <v>182</v>
      </c>
    </row>
    <row r="158" s="14" customFormat="1">
      <c r="A158" s="14"/>
      <c r="B158" s="249"/>
      <c r="C158" s="250"/>
      <c r="D158" s="240" t="s">
        <v>191</v>
      </c>
      <c r="E158" s="251" t="s">
        <v>1</v>
      </c>
      <c r="F158" s="252" t="s">
        <v>189</v>
      </c>
      <c r="G158" s="250"/>
      <c r="H158" s="253">
        <v>4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191</v>
      </c>
      <c r="AU158" s="259" t="s">
        <v>82</v>
      </c>
      <c r="AV158" s="14" t="s">
        <v>82</v>
      </c>
      <c r="AW158" s="14" t="s">
        <v>30</v>
      </c>
      <c r="AX158" s="14" t="s">
        <v>80</v>
      </c>
      <c r="AY158" s="259" t="s">
        <v>182</v>
      </c>
    </row>
    <row r="159" s="2" customFormat="1" ht="14.4" customHeight="1">
      <c r="A159" s="37"/>
      <c r="B159" s="38"/>
      <c r="C159" s="225" t="s">
        <v>244</v>
      </c>
      <c r="D159" s="225" t="s">
        <v>185</v>
      </c>
      <c r="E159" s="226" t="s">
        <v>245</v>
      </c>
      <c r="F159" s="227" t="s">
        <v>246</v>
      </c>
      <c r="G159" s="228" t="s">
        <v>247</v>
      </c>
      <c r="H159" s="229">
        <v>1</v>
      </c>
      <c r="I159" s="230"/>
      <c r="J159" s="231">
        <f>ROUND(I159*H159,2)</f>
        <v>0</v>
      </c>
      <c r="K159" s="227" t="s">
        <v>196</v>
      </c>
      <c r="L159" s="43"/>
      <c r="M159" s="232" t="s">
        <v>1</v>
      </c>
      <c r="N159" s="233" t="s">
        <v>38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241</v>
      </c>
      <c r="AT159" s="236" t="s">
        <v>185</v>
      </c>
      <c r="AU159" s="236" t="s">
        <v>82</v>
      </c>
      <c r="AY159" s="16" t="s">
        <v>182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241</v>
      </c>
      <c r="BM159" s="236" t="s">
        <v>866</v>
      </c>
    </row>
    <row r="160" s="14" customFormat="1">
      <c r="A160" s="14"/>
      <c r="B160" s="249"/>
      <c r="C160" s="250"/>
      <c r="D160" s="240" t="s">
        <v>191</v>
      </c>
      <c r="E160" s="251" t="s">
        <v>1</v>
      </c>
      <c r="F160" s="252" t="s">
        <v>80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191</v>
      </c>
      <c r="AU160" s="259" t="s">
        <v>82</v>
      </c>
      <c r="AV160" s="14" t="s">
        <v>82</v>
      </c>
      <c r="AW160" s="14" t="s">
        <v>30</v>
      </c>
      <c r="AX160" s="14" t="s">
        <v>80</v>
      </c>
      <c r="AY160" s="259" t="s">
        <v>182</v>
      </c>
    </row>
    <row r="161" s="2" customFormat="1" ht="24.15" customHeight="1">
      <c r="A161" s="37"/>
      <c r="B161" s="38"/>
      <c r="C161" s="260" t="s">
        <v>249</v>
      </c>
      <c r="D161" s="260" t="s">
        <v>250</v>
      </c>
      <c r="E161" s="261" t="s">
        <v>251</v>
      </c>
      <c r="F161" s="262" t="s">
        <v>252</v>
      </c>
      <c r="G161" s="263" t="s">
        <v>247</v>
      </c>
      <c r="H161" s="264">
        <v>1</v>
      </c>
      <c r="I161" s="265"/>
      <c r="J161" s="266">
        <f>ROUND(I161*H161,2)</f>
        <v>0</v>
      </c>
      <c r="K161" s="262" t="s">
        <v>1</v>
      </c>
      <c r="L161" s="267"/>
      <c r="M161" s="268" t="s">
        <v>1</v>
      </c>
      <c r="N161" s="269" t="s">
        <v>38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253</v>
      </c>
      <c r="AT161" s="236" t="s">
        <v>250</v>
      </c>
      <c r="AU161" s="236" t="s">
        <v>82</v>
      </c>
      <c r="AY161" s="16" t="s">
        <v>182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241</v>
      </c>
      <c r="BM161" s="236" t="s">
        <v>867</v>
      </c>
    </row>
    <row r="162" s="14" customFormat="1">
      <c r="A162" s="14"/>
      <c r="B162" s="249"/>
      <c r="C162" s="250"/>
      <c r="D162" s="240" t="s">
        <v>191</v>
      </c>
      <c r="E162" s="251" t="s">
        <v>1</v>
      </c>
      <c r="F162" s="252" t="s">
        <v>80</v>
      </c>
      <c r="G162" s="250"/>
      <c r="H162" s="253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191</v>
      </c>
      <c r="AU162" s="259" t="s">
        <v>82</v>
      </c>
      <c r="AV162" s="14" t="s">
        <v>82</v>
      </c>
      <c r="AW162" s="14" t="s">
        <v>30</v>
      </c>
      <c r="AX162" s="14" t="s">
        <v>80</v>
      </c>
      <c r="AY162" s="259" t="s">
        <v>182</v>
      </c>
    </row>
    <row r="163" s="2" customFormat="1" ht="24.15" customHeight="1">
      <c r="A163" s="37"/>
      <c r="B163" s="38"/>
      <c r="C163" s="225" t="s">
        <v>255</v>
      </c>
      <c r="D163" s="225" t="s">
        <v>185</v>
      </c>
      <c r="E163" s="226" t="s">
        <v>256</v>
      </c>
      <c r="F163" s="227" t="s">
        <v>257</v>
      </c>
      <c r="G163" s="228" t="s">
        <v>213</v>
      </c>
      <c r="H163" s="229">
        <v>0.002</v>
      </c>
      <c r="I163" s="230"/>
      <c r="J163" s="231">
        <f>ROUND(I163*H163,2)</f>
        <v>0</v>
      </c>
      <c r="K163" s="227" t="s">
        <v>196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868</v>
      </c>
    </row>
    <row r="164" s="12" customFormat="1" ht="22.8" customHeight="1">
      <c r="A164" s="12"/>
      <c r="B164" s="209"/>
      <c r="C164" s="210"/>
      <c r="D164" s="211" t="s">
        <v>72</v>
      </c>
      <c r="E164" s="223" t="s">
        <v>259</v>
      </c>
      <c r="F164" s="223" t="s">
        <v>260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SUM(P165:P176)</f>
        <v>0</v>
      </c>
      <c r="Q164" s="217"/>
      <c r="R164" s="218">
        <f>SUM(R165:R176)</f>
        <v>0.0080000000000000002</v>
      </c>
      <c r="S164" s="217"/>
      <c r="T164" s="219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82</v>
      </c>
      <c r="AT164" s="221" t="s">
        <v>72</v>
      </c>
      <c r="AU164" s="221" t="s">
        <v>80</v>
      </c>
      <c r="AY164" s="220" t="s">
        <v>182</v>
      </c>
      <c r="BK164" s="222">
        <f>SUM(BK165:BK176)</f>
        <v>0</v>
      </c>
    </row>
    <row r="165" s="2" customFormat="1" ht="14.4" customHeight="1">
      <c r="A165" s="37"/>
      <c r="B165" s="38"/>
      <c r="C165" s="225" t="s">
        <v>261</v>
      </c>
      <c r="D165" s="225" t="s">
        <v>185</v>
      </c>
      <c r="E165" s="226" t="s">
        <v>262</v>
      </c>
      <c r="F165" s="227" t="s">
        <v>263</v>
      </c>
      <c r="G165" s="228" t="s">
        <v>264</v>
      </c>
      <c r="H165" s="229">
        <v>1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869</v>
      </c>
    </row>
    <row r="166" s="2" customFormat="1" ht="14.4" customHeight="1">
      <c r="A166" s="37"/>
      <c r="B166" s="38"/>
      <c r="C166" s="225" t="s">
        <v>8</v>
      </c>
      <c r="D166" s="225" t="s">
        <v>185</v>
      </c>
      <c r="E166" s="226" t="s">
        <v>266</v>
      </c>
      <c r="F166" s="227" t="s">
        <v>267</v>
      </c>
      <c r="G166" s="228" t="s">
        <v>240</v>
      </c>
      <c r="H166" s="229">
        <v>4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870</v>
      </c>
    </row>
    <row r="167" s="2" customFormat="1" ht="14.4" customHeight="1">
      <c r="A167" s="37"/>
      <c r="B167" s="38"/>
      <c r="C167" s="225" t="s">
        <v>241</v>
      </c>
      <c r="D167" s="225" t="s">
        <v>185</v>
      </c>
      <c r="E167" s="226" t="s">
        <v>269</v>
      </c>
      <c r="F167" s="227" t="s">
        <v>270</v>
      </c>
      <c r="G167" s="228" t="s">
        <v>240</v>
      </c>
      <c r="H167" s="229">
        <v>4</v>
      </c>
      <c r="I167" s="230"/>
      <c r="J167" s="231">
        <f>ROUND(I167*H167,2)</f>
        <v>0</v>
      </c>
      <c r="K167" s="227" t="s">
        <v>1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0.002</v>
      </c>
      <c r="R167" s="234">
        <f>Q167*H167</f>
        <v>0.0080000000000000002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241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241</v>
      </c>
      <c r="BM167" s="236" t="s">
        <v>871</v>
      </c>
    </row>
    <row r="168" s="13" customFormat="1">
      <c r="A168" s="13"/>
      <c r="B168" s="238"/>
      <c r="C168" s="239"/>
      <c r="D168" s="240" t="s">
        <v>191</v>
      </c>
      <c r="E168" s="241" t="s">
        <v>1</v>
      </c>
      <c r="F168" s="242" t="s">
        <v>272</v>
      </c>
      <c r="G168" s="239"/>
      <c r="H168" s="241" t="s">
        <v>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191</v>
      </c>
      <c r="AU168" s="248" t="s">
        <v>82</v>
      </c>
      <c r="AV168" s="13" t="s">
        <v>80</v>
      </c>
      <c r="AW168" s="13" t="s">
        <v>30</v>
      </c>
      <c r="AX168" s="13" t="s">
        <v>73</v>
      </c>
      <c r="AY168" s="248" t="s">
        <v>182</v>
      </c>
    </row>
    <row r="169" s="14" customFormat="1">
      <c r="A169" s="14"/>
      <c r="B169" s="249"/>
      <c r="C169" s="250"/>
      <c r="D169" s="240" t="s">
        <v>191</v>
      </c>
      <c r="E169" s="251" t="s">
        <v>1</v>
      </c>
      <c r="F169" s="252" t="s">
        <v>189</v>
      </c>
      <c r="G169" s="250"/>
      <c r="H169" s="253">
        <v>4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191</v>
      </c>
      <c r="AU169" s="259" t="s">
        <v>82</v>
      </c>
      <c r="AV169" s="14" t="s">
        <v>82</v>
      </c>
      <c r="AW169" s="14" t="s">
        <v>30</v>
      </c>
      <c r="AX169" s="14" t="s">
        <v>80</v>
      </c>
      <c r="AY169" s="259" t="s">
        <v>182</v>
      </c>
    </row>
    <row r="170" s="2" customFormat="1" ht="24.15" customHeight="1">
      <c r="A170" s="37"/>
      <c r="B170" s="38"/>
      <c r="C170" s="225" t="s">
        <v>273</v>
      </c>
      <c r="D170" s="225" t="s">
        <v>185</v>
      </c>
      <c r="E170" s="226" t="s">
        <v>274</v>
      </c>
      <c r="F170" s="227" t="s">
        <v>275</v>
      </c>
      <c r="G170" s="228" t="s">
        <v>247</v>
      </c>
      <c r="H170" s="229">
        <v>1</v>
      </c>
      <c r="I170" s="230"/>
      <c r="J170" s="231">
        <f>ROUND(I170*H170,2)</f>
        <v>0</v>
      </c>
      <c r="K170" s="227" t="s">
        <v>196</v>
      </c>
      <c r="L170" s="43"/>
      <c r="M170" s="232" t="s">
        <v>1</v>
      </c>
      <c r="N170" s="233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189</v>
      </c>
      <c r="AT170" s="236" t="s">
        <v>185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872</v>
      </c>
    </row>
    <row r="171" s="2" customFormat="1" ht="14.4" customHeight="1">
      <c r="A171" s="37"/>
      <c r="B171" s="38"/>
      <c r="C171" s="260" t="s">
        <v>277</v>
      </c>
      <c r="D171" s="260" t="s">
        <v>250</v>
      </c>
      <c r="E171" s="261" t="s">
        <v>278</v>
      </c>
      <c r="F171" s="262" t="s">
        <v>279</v>
      </c>
      <c r="G171" s="263" t="s">
        <v>188</v>
      </c>
      <c r="H171" s="264">
        <v>1</v>
      </c>
      <c r="I171" s="265"/>
      <c r="J171" s="266">
        <f>ROUND(I171*H171,2)</f>
        <v>0</v>
      </c>
      <c r="K171" s="262" t="s">
        <v>1</v>
      </c>
      <c r="L171" s="267"/>
      <c r="M171" s="268" t="s">
        <v>1</v>
      </c>
      <c r="N171" s="269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224</v>
      </c>
      <c r="AT171" s="236" t="s">
        <v>250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873</v>
      </c>
    </row>
    <row r="172" s="13" customFormat="1">
      <c r="A172" s="13"/>
      <c r="B172" s="238"/>
      <c r="C172" s="239"/>
      <c r="D172" s="240" t="s">
        <v>191</v>
      </c>
      <c r="E172" s="241" t="s">
        <v>1</v>
      </c>
      <c r="F172" s="242" t="s">
        <v>281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191</v>
      </c>
      <c r="AU172" s="248" t="s">
        <v>82</v>
      </c>
      <c r="AV172" s="13" t="s">
        <v>80</v>
      </c>
      <c r="AW172" s="13" t="s">
        <v>30</v>
      </c>
      <c r="AX172" s="13" t="s">
        <v>73</v>
      </c>
      <c r="AY172" s="248" t="s">
        <v>182</v>
      </c>
    </row>
    <row r="173" s="14" customFormat="1">
      <c r="A173" s="14"/>
      <c r="B173" s="249"/>
      <c r="C173" s="250"/>
      <c r="D173" s="240" t="s">
        <v>191</v>
      </c>
      <c r="E173" s="251" t="s">
        <v>1</v>
      </c>
      <c r="F173" s="252" t="s">
        <v>80</v>
      </c>
      <c r="G173" s="250"/>
      <c r="H173" s="253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191</v>
      </c>
      <c r="AU173" s="259" t="s">
        <v>82</v>
      </c>
      <c r="AV173" s="14" t="s">
        <v>82</v>
      </c>
      <c r="AW173" s="14" t="s">
        <v>30</v>
      </c>
      <c r="AX173" s="14" t="s">
        <v>80</v>
      </c>
      <c r="AY173" s="259" t="s">
        <v>182</v>
      </c>
    </row>
    <row r="174" s="2" customFormat="1" ht="24.15" customHeight="1">
      <c r="A174" s="37"/>
      <c r="B174" s="38"/>
      <c r="C174" s="225" t="s">
        <v>282</v>
      </c>
      <c r="D174" s="225" t="s">
        <v>185</v>
      </c>
      <c r="E174" s="226" t="s">
        <v>287</v>
      </c>
      <c r="F174" s="227" t="s">
        <v>288</v>
      </c>
      <c r="G174" s="228" t="s">
        <v>247</v>
      </c>
      <c r="H174" s="229">
        <v>1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189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189</v>
      </c>
      <c r="BM174" s="236" t="s">
        <v>874</v>
      </c>
    </row>
    <row r="175" s="2" customFormat="1" ht="24.15" customHeight="1">
      <c r="A175" s="37"/>
      <c r="B175" s="38"/>
      <c r="C175" s="225" t="s">
        <v>286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875</v>
      </c>
    </row>
    <row r="176" s="2" customFormat="1" ht="24.15" customHeight="1">
      <c r="A176" s="37"/>
      <c r="B176" s="38"/>
      <c r="C176" s="225" t="s">
        <v>7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876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SUM(P178:P183)</f>
        <v>0</v>
      </c>
      <c r="Q177" s="217"/>
      <c r="R177" s="218">
        <f>SUM(R178:R183)</f>
        <v>0.25059999999999999</v>
      </c>
      <c r="S177" s="217"/>
      <c r="T177" s="219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SUM(BK178:BK183)</f>
        <v>0</v>
      </c>
    </row>
    <row r="178" s="2" customFormat="1" ht="24.15" customHeight="1">
      <c r="A178" s="37"/>
      <c r="B178" s="38"/>
      <c r="C178" s="225" t="s">
        <v>293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877</v>
      </c>
    </row>
    <row r="179" s="2" customFormat="1" ht="14.4" customHeight="1">
      <c r="A179" s="37"/>
      <c r="B179" s="38"/>
      <c r="C179" s="260" t="s">
        <v>297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878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879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3" customFormat="1">
      <c r="A181" s="13"/>
      <c r="B181" s="238"/>
      <c r="C181" s="239"/>
      <c r="D181" s="240" t="s">
        <v>191</v>
      </c>
      <c r="E181" s="241" t="s">
        <v>1</v>
      </c>
      <c r="F181" s="242" t="s">
        <v>880</v>
      </c>
      <c r="G181" s="239"/>
      <c r="H181" s="241" t="s">
        <v>1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191</v>
      </c>
      <c r="AU181" s="248" t="s">
        <v>82</v>
      </c>
      <c r="AV181" s="13" t="s">
        <v>80</v>
      </c>
      <c r="AW181" s="13" t="s">
        <v>30</v>
      </c>
      <c r="AX181" s="13" t="s">
        <v>73</v>
      </c>
      <c r="AY181" s="248" t="s">
        <v>182</v>
      </c>
    </row>
    <row r="182" s="14" customFormat="1">
      <c r="A182" s="14"/>
      <c r="B182" s="249"/>
      <c r="C182" s="250"/>
      <c r="D182" s="240" t="s">
        <v>191</v>
      </c>
      <c r="E182" s="251" t="s">
        <v>1</v>
      </c>
      <c r="F182" s="252" t="s">
        <v>80</v>
      </c>
      <c r="G182" s="250"/>
      <c r="H182" s="253">
        <v>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191</v>
      </c>
      <c r="AU182" s="259" t="s">
        <v>82</v>
      </c>
      <c r="AV182" s="14" t="s">
        <v>82</v>
      </c>
      <c r="AW182" s="14" t="s">
        <v>30</v>
      </c>
      <c r="AX182" s="14" t="s">
        <v>80</v>
      </c>
      <c r="AY182" s="259" t="s">
        <v>182</v>
      </c>
    </row>
    <row r="183" s="2" customFormat="1" ht="24.15" customHeight="1">
      <c r="A183" s="37"/>
      <c r="B183" s="38"/>
      <c r="C183" s="225" t="s">
        <v>301</v>
      </c>
      <c r="D183" s="225" t="s">
        <v>185</v>
      </c>
      <c r="E183" s="226" t="s">
        <v>317</v>
      </c>
      <c r="F183" s="227" t="s">
        <v>318</v>
      </c>
      <c r="G183" s="228" t="s">
        <v>213</v>
      </c>
      <c r="H183" s="229">
        <v>0.251</v>
      </c>
      <c r="I183" s="230"/>
      <c r="J183" s="231">
        <f>ROUND(I183*H183,2)</f>
        <v>0</v>
      </c>
      <c r="K183" s="227" t="s">
        <v>196</v>
      </c>
      <c r="L183" s="43"/>
      <c r="M183" s="232" t="s">
        <v>1</v>
      </c>
      <c r="N183" s="233" t="s">
        <v>38</v>
      </c>
      <c r="O183" s="90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241</v>
      </c>
      <c r="AT183" s="236" t="s">
        <v>185</v>
      </c>
      <c r="AU183" s="236" t="s">
        <v>82</v>
      </c>
      <c r="AY183" s="16" t="s">
        <v>182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241</v>
      </c>
      <c r="BM183" s="236" t="s">
        <v>881</v>
      </c>
    </row>
    <row r="184" s="12" customFormat="1" ht="22.8" customHeight="1">
      <c r="A184" s="12"/>
      <c r="B184" s="209"/>
      <c r="C184" s="210"/>
      <c r="D184" s="211" t="s">
        <v>72</v>
      </c>
      <c r="E184" s="223" t="s">
        <v>320</v>
      </c>
      <c r="F184" s="223" t="s">
        <v>321</v>
      </c>
      <c r="G184" s="210"/>
      <c r="H184" s="210"/>
      <c r="I184" s="213"/>
      <c r="J184" s="224">
        <f>BK184</f>
        <v>0</v>
      </c>
      <c r="K184" s="210"/>
      <c r="L184" s="215"/>
      <c r="M184" s="216"/>
      <c r="N184" s="217"/>
      <c r="O184" s="217"/>
      <c r="P184" s="218">
        <f>SUM(P185:P190)</f>
        <v>0</v>
      </c>
      <c r="Q184" s="217"/>
      <c r="R184" s="218">
        <f>SUM(R185:R190)</f>
        <v>0.00046000000000000001</v>
      </c>
      <c r="S184" s="217"/>
      <c r="T184" s="219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0" t="s">
        <v>82</v>
      </c>
      <c r="AT184" s="221" t="s">
        <v>72</v>
      </c>
      <c r="AU184" s="221" t="s">
        <v>80</v>
      </c>
      <c r="AY184" s="220" t="s">
        <v>182</v>
      </c>
      <c r="BK184" s="222">
        <f>SUM(BK185:BK190)</f>
        <v>0</v>
      </c>
    </row>
    <row r="185" s="2" customFormat="1" ht="24.15" customHeight="1">
      <c r="A185" s="37"/>
      <c r="B185" s="38"/>
      <c r="C185" s="225" t="s">
        <v>307</v>
      </c>
      <c r="D185" s="225" t="s">
        <v>185</v>
      </c>
      <c r="E185" s="226" t="s">
        <v>323</v>
      </c>
      <c r="F185" s="227" t="s">
        <v>324</v>
      </c>
      <c r="G185" s="228" t="s">
        <v>195</v>
      </c>
      <c r="H185" s="229">
        <v>1</v>
      </c>
      <c r="I185" s="230"/>
      <c r="J185" s="231">
        <f>ROUND(I185*H185,2)</f>
        <v>0</v>
      </c>
      <c r="K185" s="227" t="s">
        <v>196</v>
      </c>
      <c r="L185" s="43"/>
      <c r="M185" s="232" t="s">
        <v>1</v>
      </c>
      <c r="N185" s="233" t="s">
        <v>38</v>
      </c>
      <c r="O185" s="90"/>
      <c r="P185" s="234">
        <f>O185*H185</f>
        <v>0</v>
      </c>
      <c r="Q185" s="234">
        <v>0.00020000000000000001</v>
      </c>
      <c r="R185" s="234">
        <f>Q185*H185</f>
        <v>0.00020000000000000001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241</v>
      </c>
      <c r="AT185" s="236" t="s">
        <v>185</v>
      </c>
      <c r="AU185" s="236" t="s">
        <v>82</v>
      </c>
      <c r="AY185" s="16" t="s">
        <v>182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241</v>
      </c>
      <c r="BM185" s="236" t="s">
        <v>882</v>
      </c>
    </row>
    <row r="186" s="13" customFormat="1">
      <c r="A186" s="13"/>
      <c r="B186" s="238"/>
      <c r="C186" s="239"/>
      <c r="D186" s="240" t="s">
        <v>191</v>
      </c>
      <c r="E186" s="241" t="s">
        <v>1</v>
      </c>
      <c r="F186" s="242" t="s">
        <v>326</v>
      </c>
      <c r="G186" s="239"/>
      <c r="H186" s="241" t="s">
        <v>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191</v>
      </c>
      <c r="AU186" s="248" t="s">
        <v>82</v>
      </c>
      <c r="AV186" s="13" t="s">
        <v>80</v>
      </c>
      <c r="AW186" s="13" t="s">
        <v>30</v>
      </c>
      <c r="AX186" s="13" t="s">
        <v>73</v>
      </c>
      <c r="AY186" s="248" t="s">
        <v>182</v>
      </c>
    </row>
    <row r="187" s="14" customFormat="1">
      <c r="A187" s="14"/>
      <c r="B187" s="249"/>
      <c r="C187" s="250"/>
      <c r="D187" s="240" t="s">
        <v>191</v>
      </c>
      <c r="E187" s="251" t="s">
        <v>1</v>
      </c>
      <c r="F187" s="252" t="s">
        <v>80</v>
      </c>
      <c r="G187" s="250"/>
      <c r="H187" s="253">
        <v>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191</v>
      </c>
      <c r="AU187" s="259" t="s">
        <v>82</v>
      </c>
      <c r="AV187" s="14" t="s">
        <v>82</v>
      </c>
      <c r="AW187" s="14" t="s">
        <v>30</v>
      </c>
      <c r="AX187" s="14" t="s">
        <v>80</v>
      </c>
      <c r="AY187" s="259" t="s">
        <v>182</v>
      </c>
    </row>
    <row r="188" s="2" customFormat="1" ht="24.15" customHeight="1">
      <c r="A188" s="37"/>
      <c r="B188" s="38"/>
      <c r="C188" s="225" t="s">
        <v>311</v>
      </c>
      <c r="D188" s="225" t="s">
        <v>185</v>
      </c>
      <c r="E188" s="226" t="s">
        <v>328</v>
      </c>
      <c r="F188" s="227" t="s">
        <v>329</v>
      </c>
      <c r="G188" s="228" t="s">
        <v>195</v>
      </c>
      <c r="H188" s="229">
        <v>1</v>
      </c>
      <c r="I188" s="230"/>
      <c r="J188" s="231">
        <f>ROUND(I188*H188,2)</f>
        <v>0</v>
      </c>
      <c r="K188" s="227" t="s">
        <v>196</v>
      </c>
      <c r="L188" s="43"/>
      <c r="M188" s="232" t="s">
        <v>1</v>
      </c>
      <c r="N188" s="233" t="s">
        <v>38</v>
      </c>
      <c r="O188" s="90"/>
      <c r="P188" s="234">
        <f>O188*H188</f>
        <v>0</v>
      </c>
      <c r="Q188" s="234">
        <v>0.00025999999999999998</v>
      </c>
      <c r="R188" s="234">
        <f>Q188*H188</f>
        <v>0.00025999999999999998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241</v>
      </c>
      <c r="AT188" s="236" t="s">
        <v>185</v>
      </c>
      <c r="AU188" s="236" t="s">
        <v>82</v>
      </c>
      <c r="AY188" s="16" t="s">
        <v>182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80</v>
      </c>
      <c r="BK188" s="237">
        <f>ROUND(I188*H188,2)</f>
        <v>0</v>
      </c>
      <c r="BL188" s="16" t="s">
        <v>241</v>
      </c>
      <c r="BM188" s="236" t="s">
        <v>883</v>
      </c>
    </row>
    <row r="189" s="13" customFormat="1">
      <c r="A189" s="13"/>
      <c r="B189" s="238"/>
      <c r="C189" s="239"/>
      <c r="D189" s="240" t="s">
        <v>191</v>
      </c>
      <c r="E189" s="241" t="s">
        <v>1</v>
      </c>
      <c r="F189" s="242" t="s">
        <v>326</v>
      </c>
      <c r="G189" s="239"/>
      <c r="H189" s="241" t="s">
        <v>1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191</v>
      </c>
      <c r="AU189" s="248" t="s">
        <v>82</v>
      </c>
      <c r="AV189" s="13" t="s">
        <v>80</v>
      </c>
      <c r="AW189" s="13" t="s">
        <v>30</v>
      </c>
      <c r="AX189" s="13" t="s">
        <v>73</v>
      </c>
      <c r="AY189" s="248" t="s">
        <v>182</v>
      </c>
    </row>
    <row r="190" s="14" customFormat="1">
      <c r="A190" s="14"/>
      <c r="B190" s="249"/>
      <c r="C190" s="250"/>
      <c r="D190" s="240" t="s">
        <v>191</v>
      </c>
      <c r="E190" s="251" t="s">
        <v>1</v>
      </c>
      <c r="F190" s="252" t="s">
        <v>80</v>
      </c>
      <c r="G190" s="250"/>
      <c r="H190" s="253">
        <v>1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191</v>
      </c>
      <c r="AU190" s="259" t="s">
        <v>82</v>
      </c>
      <c r="AV190" s="14" t="s">
        <v>82</v>
      </c>
      <c r="AW190" s="14" t="s">
        <v>30</v>
      </c>
      <c r="AX190" s="14" t="s">
        <v>80</v>
      </c>
      <c r="AY190" s="259" t="s">
        <v>182</v>
      </c>
    </row>
    <row r="191" s="12" customFormat="1" ht="25.92" customHeight="1">
      <c r="A191" s="12"/>
      <c r="B191" s="209"/>
      <c r="C191" s="210"/>
      <c r="D191" s="211" t="s">
        <v>72</v>
      </c>
      <c r="E191" s="212" t="s">
        <v>250</v>
      </c>
      <c r="F191" s="212" t="s">
        <v>331</v>
      </c>
      <c r="G191" s="210"/>
      <c r="H191" s="210"/>
      <c r="I191" s="213"/>
      <c r="J191" s="214">
        <f>BK191</f>
        <v>0</v>
      </c>
      <c r="K191" s="210"/>
      <c r="L191" s="215"/>
      <c r="M191" s="216"/>
      <c r="N191" s="217"/>
      <c r="O191" s="217"/>
      <c r="P191" s="218">
        <f>P192</f>
        <v>0</v>
      </c>
      <c r="Q191" s="217"/>
      <c r="R191" s="218">
        <f>R192</f>
        <v>0</v>
      </c>
      <c r="S191" s="217"/>
      <c r="T191" s="219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73</v>
      </c>
      <c r="AY191" s="220" t="s">
        <v>182</v>
      </c>
      <c r="BK191" s="222">
        <f>BK192</f>
        <v>0</v>
      </c>
    </row>
    <row r="192" s="12" customFormat="1" ht="22.8" customHeight="1">
      <c r="A192" s="12"/>
      <c r="B192" s="209"/>
      <c r="C192" s="210"/>
      <c r="D192" s="211" t="s">
        <v>72</v>
      </c>
      <c r="E192" s="223" t="s">
        <v>332</v>
      </c>
      <c r="F192" s="223" t="s">
        <v>333</v>
      </c>
      <c r="G192" s="210"/>
      <c r="H192" s="210"/>
      <c r="I192" s="213"/>
      <c r="J192" s="224">
        <f>BK192</f>
        <v>0</v>
      </c>
      <c r="K192" s="210"/>
      <c r="L192" s="215"/>
      <c r="M192" s="216"/>
      <c r="N192" s="217"/>
      <c r="O192" s="217"/>
      <c r="P192" s="218">
        <f>SUM(P193:P197)</f>
        <v>0</v>
      </c>
      <c r="Q192" s="217"/>
      <c r="R192" s="218">
        <f>SUM(R193:R197)</f>
        <v>0</v>
      </c>
      <c r="S192" s="217"/>
      <c r="T192" s="219">
        <f>SUM(T193:T197)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0" t="s">
        <v>199</v>
      </c>
      <c r="AT192" s="221" t="s">
        <v>72</v>
      </c>
      <c r="AU192" s="221" t="s">
        <v>80</v>
      </c>
      <c r="AY192" s="220" t="s">
        <v>182</v>
      </c>
      <c r="BK192" s="222">
        <f>SUM(BK193:BK197)</f>
        <v>0</v>
      </c>
    </row>
    <row r="193" s="2" customFormat="1" ht="14.4" customHeight="1">
      <c r="A193" s="37"/>
      <c r="B193" s="38"/>
      <c r="C193" s="225" t="s">
        <v>316</v>
      </c>
      <c r="D193" s="225" t="s">
        <v>185</v>
      </c>
      <c r="E193" s="226" t="s">
        <v>335</v>
      </c>
      <c r="F193" s="227" t="s">
        <v>336</v>
      </c>
      <c r="G193" s="228" t="s">
        <v>337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884</v>
      </c>
    </row>
    <row r="194" s="2" customFormat="1" ht="37.8" customHeight="1">
      <c r="A194" s="37"/>
      <c r="B194" s="38"/>
      <c r="C194" s="225" t="s">
        <v>322</v>
      </c>
      <c r="D194" s="225" t="s">
        <v>185</v>
      </c>
      <c r="E194" s="226" t="s">
        <v>341</v>
      </c>
      <c r="F194" s="227" t="s">
        <v>342</v>
      </c>
      <c r="G194" s="228" t="s">
        <v>188</v>
      </c>
      <c r="H194" s="229">
        <v>1</v>
      </c>
      <c r="I194" s="230"/>
      <c r="J194" s="231">
        <f>ROUND(I194*H194,2)</f>
        <v>0</v>
      </c>
      <c r="K194" s="227" t="s">
        <v>1</v>
      </c>
      <c r="L194" s="43"/>
      <c r="M194" s="232" t="s">
        <v>1</v>
      </c>
      <c r="N194" s="233" t="s">
        <v>38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338</v>
      </c>
      <c r="AT194" s="236" t="s">
        <v>185</v>
      </c>
      <c r="AU194" s="236" t="s">
        <v>82</v>
      </c>
      <c r="AY194" s="16" t="s">
        <v>182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338</v>
      </c>
      <c r="BM194" s="236" t="s">
        <v>885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344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3" customFormat="1">
      <c r="A196" s="13"/>
      <c r="B196" s="238"/>
      <c r="C196" s="239"/>
      <c r="D196" s="240" t="s">
        <v>191</v>
      </c>
      <c r="E196" s="241" t="s">
        <v>1</v>
      </c>
      <c r="F196" s="242" t="s">
        <v>345</v>
      </c>
      <c r="G196" s="239"/>
      <c r="H196" s="241" t="s">
        <v>1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191</v>
      </c>
      <c r="AU196" s="248" t="s">
        <v>82</v>
      </c>
      <c r="AV196" s="13" t="s">
        <v>80</v>
      </c>
      <c r="AW196" s="13" t="s">
        <v>30</v>
      </c>
      <c r="AX196" s="13" t="s">
        <v>73</v>
      </c>
      <c r="AY196" s="248" t="s">
        <v>182</v>
      </c>
    </row>
    <row r="197" s="14" customFormat="1">
      <c r="A197" s="14"/>
      <c r="B197" s="249"/>
      <c r="C197" s="250"/>
      <c r="D197" s="240" t="s">
        <v>191</v>
      </c>
      <c r="E197" s="251" t="s">
        <v>1</v>
      </c>
      <c r="F197" s="252" t="s">
        <v>80</v>
      </c>
      <c r="G197" s="250"/>
      <c r="H197" s="253">
        <v>1</v>
      </c>
      <c r="I197" s="254"/>
      <c r="J197" s="250"/>
      <c r="K197" s="250"/>
      <c r="L197" s="255"/>
      <c r="M197" s="270"/>
      <c r="N197" s="271"/>
      <c r="O197" s="271"/>
      <c r="P197" s="271"/>
      <c r="Q197" s="271"/>
      <c r="R197" s="271"/>
      <c r="S197" s="271"/>
      <c r="T197" s="27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191</v>
      </c>
      <c r="AU197" s="259" t="s">
        <v>82</v>
      </c>
      <c r="AV197" s="14" t="s">
        <v>82</v>
      </c>
      <c r="AW197" s="14" t="s">
        <v>30</v>
      </c>
      <c r="AX197" s="14" t="s">
        <v>80</v>
      </c>
      <c r="AY197" s="259" t="s">
        <v>182</v>
      </c>
    </row>
    <row r="198" s="2" customFormat="1" ht="6.96" customHeight="1">
      <c r="A198" s="37"/>
      <c r="B198" s="65"/>
      <c r="C198" s="66"/>
      <c r="D198" s="66"/>
      <c r="E198" s="66"/>
      <c r="F198" s="66"/>
      <c r="G198" s="66"/>
      <c r="H198" s="66"/>
      <c r="I198" s="66"/>
      <c r="J198" s="66"/>
      <c r="K198" s="66"/>
      <c r="L198" s="43"/>
      <c r="M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</row>
  </sheetData>
  <sheetProtection sheet="1" autoFilter="0" formatColumns="0" formatRows="0" objects="1" scenarios="1" spinCount="100000" saltValue="xFJOYOH/SN8FVvHw/km0rw4NJa3M2wYRtdCq1OMqYs13hsoxCUFum0o0EC2xZODRAc2CNS1WqR8c5l1fEcLJPA==" hashValue="PnZ5PV2pbRzJw+XhA02bc8yRa14q6zyCCxKbkKhTwoKqhOaU4Mc9GGjDz93X2BXML8wGjK4ii9DfrVyowjohDQ==" algorithmName="SHA-512" password="CC35"/>
  <autoFilter ref="C130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886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Vyškov st.1 - IC5000308643 ( St.1 - PO Brno)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J149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J151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Vyškov st.1 - IC5000308643 ( St.1 - PO Brno)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P132+P151+P190</f>
        <v>0</v>
      </c>
      <c r="Q131" s="103"/>
      <c r="R131" s="206">
        <f>R132+R151+R190</f>
        <v>0.35636000000000001</v>
      </c>
      <c r="S131" s="103"/>
      <c r="T131" s="207">
        <f>T132+T151+T190</f>
        <v>0.54400800000000005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BK132+BK151+BK190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P133+P143+P149</f>
        <v>0</v>
      </c>
      <c r="Q132" s="217"/>
      <c r="R132" s="218">
        <f>R133+R143+R149</f>
        <v>0.10048</v>
      </c>
      <c r="S132" s="217"/>
      <c r="T132" s="219">
        <f>T133+T143+T149</f>
        <v>0.5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BK133+BK143+BK149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SUM(P134:P142)</f>
        <v>0</v>
      </c>
      <c r="Q133" s="217"/>
      <c r="R133" s="218">
        <f>SUM(R134:R142)</f>
        <v>0.10048</v>
      </c>
      <c r="S133" s="217"/>
      <c r="T133" s="219">
        <f>SUM(T134:T142)</f>
        <v>0.5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SUM(BK134:BK142)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887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6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888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435</v>
      </c>
      <c r="G138" s="250"/>
      <c r="H138" s="253">
        <v>6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6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889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12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0.00048000000000000007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890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891</v>
      </c>
      <c r="G142" s="250"/>
      <c r="H142" s="253">
        <v>12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12" customFormat="1" ht="22.8" customHeight="1">
      <c r="A143" s="12"/>
      <c r="B143" s="209"/>
      <c r="C143" s="210"/>
      <c r="D143" s="211" t="s">
        <v>72</v>
      </c>
      <c r="E143" s="223" t="s">
        <v>208</v>
      </c>
      <c r="F143" s="223" t="s">
        <v>209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SUM(P144:P148)</f>
        <v>0</v>
      </c>
      <c r="Q143" s="217"/>
      <c r="R143" s="218">
        <f>SUM(R144:R148)</f>
        <v>0</v>
      </c>
      <c r="S143" s="217"/>
      <c r="T143" s="219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72</v>
      </c>
      <c r="AU143" s="221" t="s">
        <v>80</v>
      </c>
      <c r="AY143" s="220" t="s">
        <v>182</v>
      </c>
      <c r="BK143" s="222">
        <f>SUM(BK144:BK148)</f>
        <v>0</v>
      </c>
    </row>
    <row r="144" s="2" customFormat="1" ht="24.15" customHeight="1">
      <c r="A144" s="37"/>
      <c r="B144" s="38"/>
      <c r="C144" s="225" t="s">
        <v>210</v>
      </c>
      <c r="D144" s="225" t="s">
        <v>185</v>
      </c>
      <c r="E144" s="226" t="s">
        <v>211</v>
      </c>
      <c r="F144" s="227" t="s">
        <v>212</v>
      </c>
      <c r="G144" s="228" t="s">
        <v>213</v>
      </c>
      <c r="H144" s="229">
        <v>0.54400000000000004</v>
      </c>
      <c r="I144" s="230"/>
      <c r="J144" s="231">
        <f>ROUND(I144*H144,2)</f>
        <v>0</v>
      </c>
      <c r="K144" s="227" t="s">
        <v>196</v>
      </c>
      <c r="L144" s="43"/>
      <c r="M144" s="232" t="s">
        <v>1</v>
      </c>
      <c r="N144" s="233" t="s">
        <v>38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189</v>
      </c>
      <c r="AT144" s="236" t="s">
        <v>185</v>
      </c>
      <c r="AU144" s="236" t="s">
        <v>82</v>
      </c>
      <c r="AY144" s="16" t="s">
        <v>182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189</v>
      </c>
      <c r="BM144" s="236" t="s">
        <v>892</v>
      </c>
    </row>
    <row r="145" s="2" customFormat="1" ht="24.15" customHeight="1">
      <c r="A145" s="37"/>
      <c r="B145" s="38"/>
      <c r="C145" s="225" t="s">
        <v>215</v>
      </c>
      <c r="D145" s="225" t="s">
        <v>185</v>
      </c>
      <c r="E145" s="226" t="s">
        <v>216</v>
      </c>
      <c r="F145" s="227" t="s">
        <v>217</v>
      </c>
      <c r="G145" s="228" t="s">
        <v>213</v>
      </c>
      <c r="H145" s="229">
        <v>0.54400000000000004</v>
      </c>
      <c r="I145" s="230"/>
      <c r="J145" s="231">
        <f>ROUND(I145*H145,2)</f>
        <v>0</v>
      </c>
      <c r="K145" s="227" t="s">
        <v>196</v>
      </c>
      <c r="L145" s="43"/>
      <c r="M145" s="232" t="s">
        <v>1</v>
      </c>
      <c r="N145" s="233" t="s">
        <v>38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189</v>
      </c>
      <c r="AT145" s="236" t="s">
        <v>185</v>
      </c>
      <c r="AU145" s="236" t="s">
        <v>82</v>
      </c>
      <c r="AY145" s="16" t="s">
        <v>182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189</v>
      </c>
      <c r="BM145" s="236" t="s">
        <v>893</v>
      </c>
    </row>
    <row r="146" s="2" customFormat="1" ht="24.15" customHeight="1">
      <c r="A146" s="37"/>
      <c r="B146" s="38"/>
      <c r="C146" s="225" t="s">
        <v>219</v>
      </c>
      <c r="D146" s="225" t="s">
        <v>185</v>
      </c>
      <c r="E146" s="226" t="s">
        <v>220</v>
      </c>
      <c r="F146" s="227" t="s">
        <v>221</v>
      </c>
      <c r="G146" s="228" t="s">
        <v>213</v>
      </c>
      <c r="H146" s="229">
        <v>5.4400000000000004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894</v>
      </c>
    </row>
    <row r="147" s="14" customFormat="1">
      <c r="A147" s="14"/>
      <c r="B147" s="249"/>
      <c r="C147" s="250"/>
      <c r="D147" s="240" t="s">
        <v>191</v>
      </c>
      <c r="E147" s="251" t="s">
        <v>1</v>
      </c>
      <c r="F147" s="252" t="s">
        <v>223</v>
      </c>
      <c r="G147" s="250"/>
      <c r="H147" s="253">
        <v>5.4400000000000004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191</v>
      </c>
      <c r="AU147" s="259" t="s">
        <v>82</v>
      </c>
      <c r="AV147" s="14" t="s">
        <v>82</v>
      </c>
      <c r="AW147" s="14" t="s">
        <v>30</v>
      </c>
      <c r="AX147" s="14" t="s">
        <v>80</v>
      </c>
      <c r="AY147" s="259" t="s">
        <v>182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225</v>
      </c>
      <c r="F148" s="227" t="s">
        <v>226</v>
      </c>
      <c r="G148" s="228" t="s">
        <v>213</v>
      </c>
      <c r="H148" s="229">
        <v>0.54400000000000004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895</v>
      </c>
    </row>
    <row r="149" s="12" customFormat="1" ht="22.8" customHeight="1">
      <c r="A149" s="12"/>
      <c r="B149" s="209"/>
      <c r="C149" s="210"/>
      <c r="D149" s="211" t="s">
        <v>72</v>
      </c>
      <c r="E149" s="223" t="s">
        <v>228</v>
      </c>
      <c r="F149" s="223" t="s">
        <v>229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P150</f>
        <v>0</v>
      </c>
      <c r="Q149" s="217"/>
      <c r="R149" s="218">
        <f>R150</f>
        <v>0</v>
      </c>
      <c r="S149" s="217"/>
      <c r="T149" s="219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80</v>
      </c>
      <c r="AT149" s="221" t="s">
        <v>72</v>
      </c>
      <c r="AU149" s="221" t="s">
        <v>80</v>
      </c>
      <c r="AY149" s="220" t="s">
        <v>182</v>
      </c>
      <c r="BK149" s="222">
        <f>BK150</f>
        <v>0</v>
      </c>
    </row>
    <row r="150" s="2" customFormat="1" ht="14.4" customHeight="1">
      <c r="A150" s="37"/>
      <c r="B150" s="38"/>
      <c r="C150" s="225" t="s">
        <v>183</v>
      </c>
      <c r="D150" s="225" t="s">
        <v>185</v>
      </c>
      <c r="E150" s="226" t="s">
        <v>230</v>
      </c>
      <c r="F150" s="227" t="s">
        <v>231</v>
      </c>
      <c r="G150" s="228" t="s">
        <v>213</v>
      </c>
      <c r="H150" s="229">
        <v>0.10000000000000001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896</v>
      </c>
    </row>
    <row r="151" s="12" customFormat="1" ht="25.92" customHeight="1">
      <c r="A151" s="12"/>
      <c r="B151" s="209"/>
      <c r="C151" s="210"/>
      <c r="D151" s="211" t="s">
        <v>72</v>
      </c>
      <c r="E151" s="212" t="s">
        <v>233</v>
      </c>
      <c r="F151" s="212" t="s">
        <v>234</v>
      </c>
      <c r="G151" s="210"/>
      <c r="H151" s="210"/>
      <c r="I151" s="213"/>
      <c r="J151" s="214">
        <f>BK151</f>
        <v>0</v>
      </c>
      <c r="K151" s="210"/>
      <c r="L151" s="215"/>
      <c r="M151" s="216"/>
      <c r="N151" s="217"/>
      <c r="O151" s="217"/>
      <c r="P151" s="218">
        <f>P152+P161+P177+P183</f>
        <v>0</v>
      </c>
      <c r="Q151" s="217"/>
      <c r="R151" s="218">
        <f>R152+R161+R177+R183</f>
        <v>0.25588</v>
      </c>
      <c r="S151" s="217"/>
      <c r="T151" s="219">
        <f>T152+T161+T177+T183</f>
        <v>0.044008000000000005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82</v>
      </c>
      <c r="AT151" s="221" t="s">
        <v>72</v>
      </c>
      <c r="AU151" s="221" t="s">
        <v>73</v>
      </c>
      <c r="AY151" s="220" t="s">
        <v>182</v>
      </c>
      <c r="BK151" s="222">
        <f>BK152+BK161+BK177+BK183</f>
        <v>0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235</v>
      </c>
      <c r="F152" s="223" t="s">
        <v>236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SUM(P153:P160)</f>
        <v>0</v>
      </c>
      <c r="Q152" s="217"/>
      <c r="R152" s="218">
        <f>SUM(R153:R160)</f>
        <v>0.00081999999999999998</v>
      </c>
      <c r="S152" s="217"/>
      <c r="T152" s="219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82</v>
      </c>
      <c r="AT152" s="221" t="s">
        <v>72</v>
      </c>
      <c r="AU152" s="221" t="s">
        <v>80</v>
      </c>
      <c r="AY152" s="220" t="s">
        <v>182</v>
      </c>
      <c r="BK152" s="222">
        <f>SUM(BK153:BK160)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238</v>
      </c>
      <c r="F153" s="227" t="s">
        <v>239</v>
      </c>
      <c r="G153" s="228" t="s">
        <v>240</v>
      </c>
      <c r="H153" s="229">
        <v>2</v>
      </c>
      <c r="I153" s="230"/>
      <c r="J153" s="231">
        <f>ROUND(I153*H153,2)</f>
        <v>0</v>
      </c>
      <c r="K153" s="227" t="s">
        <v>1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0.00040999999999999999</v>
      </c>
      <c r="R153" s="234">
        <f>Q153*H153</f>
        <v>0.00081999999999999998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241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241</v>
      </c>
      <c r="BM153" s="236" t="s">
        <v>897</v>
      </c>
    </row>
    <row r="154" s="13" customFormat="1">
      <c r="A154" s="13"/>
      <c r="B154" s="238"/>
      <c r="C154" s="239"/>
      <c r="D154" s="240" t="s">
        <v>191</v>
      </c>
      <c r="E154" s="241" t="s">
        <v>1</v>
      </c>
      <c r="F154" s="242" t="s">
        <v>243</v>
      </c>
      <c r="G154" s="239"/>
      <c r="H154" s="241" t="s">
        <v>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191</v>
      </c>
      <c r="AU154" s="248" t="s">
        <v>82</v>
      </c>
      <c r="AV154" s="13" t="s">
        <v>80</v>
      </c>
      <c r="AW154" s="13" t="s">
        <v>30</v>
      </c>
      <c r="AX154" s="13" t="s">
        <v>73</v>
      </c>
      <c r="AY154" s="248" t="s">
        <v>182</v>
      </c>
    </row>
    <row r="155" s="14" customFormat="1">
      <c r="A155" s="14"/>
      <c r="B155" s="249"/>
      <c r="C155" s="250"/>
      <c r="D155" s="240" t="s">
        <v>191</v>
      </c>
      <c r="E155" s="251" t="s">
        <v>1</v>
      </c>
      <c r="F155" s="252" t="s">
        <v>82</v>
      </c>
      <c r="G155" s="250"/>
      <c r="H155" s="253">
        <v>2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191</v>
      </c>
      <c r="AU155" s="259" t="s">
        <v>82</v>
      </c>
      <c r="AV155" s="14" t="s">
        <v>82</v>
      </c>
      <c r="AW155" s="14" t="s">
        <v>30</v>
      </c>
      <c r="AX155" s="14" t="s">
        <v>80</v>
      </c>
      <c r="AY155" s="259" t="s">
        <v>182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245</v>
      </c>
      <c r="F156" s="227" t="s">
        <v>246</v>
      </c>
      <c r="G156" s="228" t="s">
        <v>247</v>
      </c>
      <c r="H156" s="229">
        <v>1</v>
      </c>
      <c r="I156" s="230"/>
      <c r="J156" s="231">
        <f>ROUND(I156*H156,2)</f>
        <v>0</v>
      </c>
      <c r="K156" s="227" t="s">
        <v>196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898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80</v>
      </c>
      <c r="G157" s="250"/>
      <c r="H157" s="253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24.15" customHeight="1">
      <c r="A158" s="37"/>
      <c r="B158" s="38"/>
      <c r="C158" s="260" t="s">
        <v>249</v>
      </c>
      <c r="D158" s="260" t="s">
        <v>250</v>
      </c>
      <c r="E158" s="261" t="s">
        <v>251</v>
      </c>
      <c r="F158" s="262" t="s">
        <v>252</v>
      </c>
      <c r="G158" s="263" t="s">
        <v>247</v>
      </c>
      <c r="H158" s="264">
        <v>1</v>
      </c>
      <c r="I158" s="265"/>
      <c r="J158" s="266">
        <f>ROUND(I158*H158,2)</f>
        <v>0</v>
      </c>
      <c r="K158" s="262" t="s">
        <v>1</v>
      </c>
      <c r="L158" s="267"/>
      <c r="M158" s="268" t="s">
        <v>1</v>
      </c>
      <c r="N158" s="269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253</v>
      </c>
      <c r="AT158" s="236" t="s">
        <v>250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899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80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25" t="s">
        <v>255</v>
      </c>
      <c r="D160" s="225" t="s">
        <v>185</v>
      </c>
      <c r="E160" s="226" t="s">
        <v>256</v>
      </c>
      <c r="F160" s="227" t="s">
        <v>257</v>
      </c>
      <c r="G160" s="228" t="s">
        <v>213</v>
      </c>
      <c r="H160" s="229">
        <v>0.001</v>
      </c>
      <c r="I160" s="230"/>
      <c r="J160" s="231">
        <f>ROUND(I160*H160,2)</f>
        <v>0</v>
      </c>
      <c r="K160" s="227" t="s">
        <v>196</v>
      </c>
      <c r="L160" s="43"/>
      <c r="M160" s="232" t="s">
        <v>1</v>
      </c>
      <c r="N160" s="233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241</v>
      </c>
      <c r="AT160" s="236" t="s">
        <v>185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900</v>
      </c>
    </row>
    <row r="161" s="12" customFormat="1" ht="22.8" customHeight="1">
      <c r="A161" s="12"/>
      <c r="B161" s="209"/>
      <c r="C161" s="210"/>
      <c r="D161" s="211" t="s">
        <v>72</v>
      </c>
      <c r="E161" s="223" t="s">
        <v>259</v>
      </c>
      <c r="F161" s="223" t="s">
        <v>260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SUM(P162:P176)</f>
        <v>0</v>
      </c>
      <c r="Q161" s="217"/>
      <c r="R161" s="218">
        <f>SUM(R162:R176)</f>
        <v>0.0040000000000000001</v>
      </c>
      <c r="S161" s="217"/>
      <c r="T161" s="219">
        <f>SUM(T162:T176)</f>
        <v>0.044008000000000005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82</v>
      </c>
      <c r="AT161" s="221" t="s">
        <v>72</v>
      </c>
      <c r="AU161" s="221" t="s">
        <v>80</v>
      </c>
      <c r="AY161" s="220" t="s">
        <v>182</v>
      </c>
      <c r="BK161" s="222">
        <f>SUM(BK162:BK176)</f>
        <v>0</v>
      </c>
    </row>
    <row r="162" s="2" customFormat="1" ht="14.4" customHeight="1">
      <c r="A162" s="37"/>
      <c r="B162" s="38"/>
      <c r="C162" s="225" t="s">
        <v>261</v>
      </c>
      <c r="D162" s="225" t="s">
        <v>185</v>
      </c>
      <c r="E162" s="226" t="s">
        <v>262</v>
      </c>
      <c r="F162" s="227" t="s">
        <v>263</v>
      </c>
      <c r="G162" s="228" t="s">
        <v>264</v>
      </c>
      <c r="H162" s="229">
        <v>1</v>
      </c>
      <c r="I162" s="230"/>
      <c r="J162" s="231">
        <f>ROUND(I162*H162,2)</f>
        <v>0</v>
      </c>
      <c r="K162" s="227" t="s">
        <v>1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901</v>
      </c>
    </row>
    <row r="163" s="2" customFormat="1" ht="14.4" customHeight="1">
      <c r="A163" s="37"/>
      <c r="B163" s="38"/>
      <c r="C163" s="225" t="s">
        <v>8</v>
      </c>
      <c r="D163" s="225" t="s">
        <v>185</v>
      </c>
      <c r="E163" s="226" t="s">
        <v>266</v>
      </c>
      <c r="F163" s="227" t="s">
        <v>267</v>
      </c>
      <c r="G163" s="228" t="s">
        <v>240</v>
      </c>
      <c r="H163" s="229">
        <v>2</v>
      </c>
      <c r="I163" s="230"/>
      <c r="J163" s="231">
        <f>ROUND(I163*H163,2)</f>
        <v>0</v>
      </c>
      <c r="K163" s="227" t="s">
        <v>1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902</v>
      </c>
    </row>
    <row r="164" s="2" customFormat="1" ht="14.4" customHeight="1">
      <c r="A164" s="37"/>
      <c r="B164" s="38"/>
      <c r="C164" s="225" t="s">
        <v>241</v>
      </c>
      <c r="D164" s="225" t="s">
        <v>185</v>
      </c>
      <c r="E164" s="226" t="s">
        <v>269</v>
      </c>
      <c r="F164" s="227" t="s">
        <v>270</v>
      </c>
      <c r="G164" s="228" t="s">
        <v>240</v>
      </c>
      <c r="H164" s="229">
        <v>2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0.002</v>
      </c>
      <c r="R164" s="234">
        <f>Q164*H164</f>
        <v>0.0040000000000000001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903</v>
      </c>
    </row>
    <row r="165" s="13" customFormat="1">
      <c r="A165" s="13"/>
      <c r="B165" s="238"/>
      <c r="C165" s="239"/>
      <c r="D165" s="240" t="s">
        <v>191</v>
      </c>
      <c r="E165" s="241" t="s">
        <v>1</v>
      </c>
      <c r="F165" s="242" t="s">
        <v>272</v>
      </c>
      <c r="G165" s="239"/>
      <c r="H165" s="241" t="s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191</v>
      </c>
      <c r="AU165" s="248" t="s">
        <v>82</v>
      </c>
      <c r="AV165" s="13" t="s">
        <v>80</v>
      </c>
      <c r="AW165" s="13" t="s">
        <v>30</v>
      </c>
      <c r="AX165" s="13" t="s">
        <v>73</v>
      </c>
      <c r="AY165" s="248" t="s">
        <v>182</v>
      </c>
    </row>
    <row r="166" s="14" customFormat="1">
      <c r="A166" s="14"/>
      <c r="B166" s="249"/>
      <c r="C166" s="250"/>
      <c r="D166" s="240" t="s">
        <v>191</v>
      </c>
      <c r="E166" s="251" t="s">
        <v>1</v>
      </c>
      <c r="F166" s="252" t="s">
        <v>82</v>
      </c>
      <c r="G166" s="250"/>
      <c r="H166" s="253">
        <v>2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191</v>
      </c>
      <c r="AU166" s="259" t="s">
        <v>82</v>
      </c>
      <c r="AV166" s="14" t="s">
        <v>82</v>
      </c>
      <c r="AW166" s="14" t="s">
        <v>30</v>
      </c>
      <c r="AX166" s="14" t="s">
        <v>80</v>
      </c>
      <c r="AY166" s="259" t="s">
        <v>182</v>
      </c>
    </row>
    <row r="167" s="2" customFormat="1" ht="24.15" customHeight="1">
      <c r="A167" s="37"/>
      <c r="B167" s="38"/>
      <c r="C167" s="225" t="s">
        <v>273</v>
      </c>
      <c r="D167" s="225" t="s">
        <v>185</v>
      </c>
      <c r="E167" s="226" t="s">
        <v>274</v>
      </c>
      <c r="F167" s="227" t="s">
        <v>275</v>
      </c>
      <c r="G167" s="228" t="s">
        <v>247</v>
      </c>
      <c r="H167" s="229">
        <v>1</v>
      </c>
      <c r="I167" s="230"/>
      <c r="J167" s="231">
        <f>ROUND(I167*H167,2)</f>
        <v>0</v>
      </c>
      <c r="K167" s="227" t="s">
        <v>196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189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189</v>
      </c>
      <c r="BM167" s="236" t="s">
        <v>904</v>
      </c>
    </row>
    <row r="168" s="2" customFormat="1" ht="14.4" customHeight="1">
      <c r="A168" s="37"/>
      <c r="B168" s="38"/>
      <c r="C168" s="260" t="s">
        <v>277</v>
      </c>
      <c r="D168" s="260" t="s">
        <v>250</v>
      </c>
      <c r="E168" s="261" t="s">
        <v>278</v>
      </c>
      <c r="F168" s="262" t="s">
        <v>279</v>
      </c>
      <c r="G168" s="263" t="s">
        <v>188</v>
      </c>
      <c r="H168" s="264">
        <v>1</v>
      </c>
      <c r="I168" s="265"/>
      <c r="J168" s="266">
        <f>ROUND(I168*H168,2)</f>
        <v>0</v>
      </c>
      <c r="K168" s="262" t="s">
        <v>1</v>
      </c>
      <c r="L168" s="267"/>
      <c r="M168" s="268" t="s">
        <v>1</v>
      </c>
      <c r="N168" s="269" t="s">
        <v>38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224</v>
      </c>
      <c r="AT168" s="236" t="s">
        <v>250</v>
      </c>
      <c r="AU168" s="236" t="s">
        <v>82</v>
      </c>
      <c r="AY168" s="16" t="s">
        <v>182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189</v>
      </c>
      <c r="BM168" s="236" t="s">
        <v>905</v>
      </c>
    </row>
    <row r="169" s="13" customFormat="1">
      <c r="A169" s="13"/>
      <c r="B169" s="238"/>
      <c r="C169" s="239"/>
      <c r="D169" s="240" t="s">
        <v>191</v>
      </c>
      <c r="E169" s="241" t="s">
        <v>1</v>
      </c>
      <c r="F169" s="242" t="s">
        <v>281</v>
      </c>
      <c r="G169" s="239"/>
      <c r="H169" s="241" t="s">
        <v>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191</v>
      </c>
      <c r="AU169" s="248" t="s">
        <v>82</v>
      </c>
      <c r="AV169" s="13" t="s">
        <v>80</v>
      </c>
      <c r="AW169" s="13" t="s">
        <v>30</v>
      </c>
      <c r="AX169" s="13" t="s">
        <v>73</v>
      </c>
      <c r="AY169" s="248" t="s">
        <v>182</v>
      </c>
    </row>
    <row r="170" s="14" customFormat="1">
      <c r="A170" s="14"/>
      <c r="B170" s="249"/>
      <c r="C170" s="250"/>
      <c r="D170" s="240" t="s">
        <v>191</v>
      </c>
      <c r="E170" s="251" t="s">
        <v>1</v>
      </c>
      <c r="F170" s="252" t="s">
        <v>80</v>
      </c>
      <c r="G170" s="250"/>
      <c r="H170" s="253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191</v>
      </c>
      <c r="AU170" s="259" t="s">
        <v>82</v>
      </c>
      <c r="AV170" s="14" t="s">
        <v>82</v>
      </c>
      <c r="AW170" s="14" t="s">
        <v>30</v>
      </c>
      <c r="AX170" s="14" t="s">
        <v>80</v>
      </c>
      <c r="AY170" s="259" t="s">
        <v>182</v>
      </c>
    </row>
    <row r="171" s="2" customFormat="1" ht="24.15" customHeight="1">
      <c r="A171" s="37"/>
      <c r="B171" s="38"/>
      <c r="C171" s="225" t="s">
        <v>282</v>
      </c>
      <c r="D171" s="225" t="s">
        <v>185</v>
      </c>
      <c r="E171" s="226" t="s">
        <v>283</v>
      </c>
      <c r="F171" s="227" t="s">
        <v>284</v>
      </c>
      <c r="G171" s="228" t="s">
        <v>247</v>
      </c>
      <c r="H171" s="229">
        <v>1</v>
      </c>
      <c r="I171" s="230"/>
      <c r="J171" s="231">
        <f>ROUND(I171*H171,2)</f>
        <v>0</v>
      </c>
      <c r="K171" s="227" t="s">
        <v>196</v>
      </c>
      <c r="L171" s="43"/>
      <c r="M171" s="232" t="s">
        <v>1</v>
      </c>
      <c r="N171" s="233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0.01</v>
      </c>
      <c r="T171" s="235">
        <f>S171*H171</f>
        <v>0.01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241</v>
      </c>
      <c r="AT171" s="236" t="s">
        <v>185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241</v>
      </c>
      <c r="BM171" s="236" t="s">
        <v>906</v>
      </c>
    </row>
    <row r="172" s="2" customFormat="1" ht="24.15" customHeight="1">
      <c r="A172" s="37"/>
      <c r="B172" s="38"/>
      <c r="C172" s="225" t="s">
        <v>286</v>
      </c>
      <c r="D172" s="225" t="s">
        <v>185</v>
      </c>
      <c r="E172" s="226" t="s">
        <v>287</v>
      </c>
      <c r="F172" s="227" t="s">
        <v>288</v>
      </c>
      <c r="G172" s="228" t="s">
        <v>247</v>
      </c>
      <c r="H172" s="229">
        <v>1</v>
      </c>
      <c r="I172" s="230"/>
      <c r="J172" s="231">
        <f>ROUND(I172*H172,2)</f>
        <v>0</v>
      </c>
      <c r="K172" s="227" t="s">
        <v>196</v>
      </c>
      <c r="L172" s="43"/>
      <c r="M172" s="232" t="s">
        <v>1</v>
      </c>
      <c r="N172" s="233" t="s">
        <v>38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189</v>
      </c>
      <c r="AT172" s="236" t="s">
        <v>185</v>
      </c>
      <c r="AU172" s="236" t="s">
        <v>82</v>
      </c>
      <c r="AY172" s="16" t="s">
        <v>182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189</v>
      </c>
      <c r="BM172" s="236" t="s">
        <v>907</v>
      </c>
    </row>
    <row r="173" s="2" customFormat="1" ht="24.15" customHeight="1">
      <c r="A173" s="37"/>
      <c r="B173" s="38"/>
      <c r="C173" s="225" t="s">
        <v>7</v>
      </c>
      <c r="D173" s="225" t="s">
        <v>185</v>
      </c>
      <c r="E173" s="226" t="s">
        <v>290</v>
      </c>
      <c r="F173" s="227" t="s">
        <v>291</v>
      </c>
      <c r="G173" s="228" t="s">
        <v>247</v>
      </c>
      <c r="H173" s="229">
        <v>1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0.034000000000000002</v>
      </c>
      <c r="T173" s="235">
        <f>S173*H173</f>
        <v>0.034000000000000002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241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241</v>
      </c>
      <c r="BM173" s="236" t="s">
        <v>908</v>
      </c>
    </row>
    <row r="174" s="2" customFormat="1" ht="24.15" customHeight="1">
      <c r="A174" s="37"/>
      <c r="B174" s="38"/>
      <c r="C174" s="225" t="s">
        <v>293</v>
      </c>
      <c r="D174" s="225" t="s">
        <v>185</v>
      </c>
      <c r="E174" s="226" t="s">
        <v>294</v>
      </c>
      <c r="F174" s="227" t="s">
        <v>295</v>
      </c>
      <c r="G174" s="228" t="s">
        <v>240</v>
      </c>
      <c r="H174" s="229">
        <v>2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3.9999999999999998E-06</v>
      </c>
      <c r="T174" s="235">
        <f>S174*H174</f>
        <v>7.9999999999999996E-06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241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241</v>
      </c>
      <c r="BM174" s="236" t="s">
        <v>909</v>
      </c>
    </row>
    <row r="175" s="2" customFormat="1" ht="24.15" customHeight="1">
      <c r="A175" s="37"/>
      <c r="B175" s="38"/>
      <c r="C175" s="225" t="s">
        <v>297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910</v>
      </c>
    </row>
    <row r="176" s="2" customFormat="1" ht="24.15" customHeight="1">
      <c r="A176" s="37"/>
      <c r="B176" s="38"/>
      <c r="C176" s="225" t="s">
        <v>301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911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307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912</v>
      </c>
    </row>
    <row r="179" s="2" customFormat="1" ht="14.4" customHeight="1">
      <c r="A179" s="37"/>
      <c r="B179" s="38"/>
      <c r="C179" s="260" t="s">
        <v>311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913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490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316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914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0.00046000000000000001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322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1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0.00020000000000000001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915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80</v>
      </c>
      <c r="G186" s="250"/>
      <c r="H186" s="253">
        <v>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327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1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0.00025999999999999998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916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80</v>
      </c>
      <c r="G189" s="250"/>
      <c r="H189" s="253">
        <v>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334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917</v>
      </c>
    </row>
    <row r="193" s="2" customFormat="1" ht="37.8" customHeight="1">
      <c r="A193" s="37"/>
      <c r="B193" s="38"/>
      <c r="C193" s="225" t="s">
        <v>340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918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nRH9tJ/uLxxHy32qCRF0MiuaA2x2VWgfZk3g8NI+3jfxodrUwQkn8ZKAoIckGZcNIUAyo5P+wdBiWgzp50+5bg==" hashValue="ZuVTWhVBRY+kyAweM3+ttF8RDHBX956J+vjYYs0hq6FXbucgaGszRtSyjlwEaxYYCfWmB+q3s5SsOY8Ylk1pnA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Brno Slatina 1 - IC5000308615 (st.1 - PO Brno)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J149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J151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Brno Slatina 1 - IC5000308615 (st.1 - PO Brno)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P132+P151+P190</f>
        <v>0</v>
      </c>
      <c r="Q131" s="103"/>
      <c r="R131" s="206">
        <f>R132+R151+R190</f>
        <v>0.36175800000000002</v>
      </c>
      <c r="S131" s="103"/>
      <c r="T131" s="207">
        <f>T132+T151+T190</f>
        <v>0.54401600000000006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BK132+BK151+BK190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P133+P143+P149</f>
        <v>0</v>
      </c>
      <c r="Q132" s="217"/>
      <c r="R132" s="218">
        <f>R133+R143+R149</f>
        <v>0.100648</v>
      </c>
      <c r="S132" s="217"/>
      <c r="T132" s="219">
        <f>T133+T143+T149</f>
        <v>0.5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BK133+BK143+BK149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SUM(P134:P142)</f>
        <v>0</v>
      </c>
      <c r="Q133" s="217"/>
      <c r="R133" s="218">
        <f>SUM(R134:R142)</f>
        <v>0.100648</v>
      </c>
      <c r="S133" s="217"/>
      <c r="T133" s="219">
        <f>SUM(T134:T142)</f>
        <v>0.5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SUM(BK134:BK142)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190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8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197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198</v>
      </c>
      <c r="G138" s="250"/>
      <c r="H138" s="253">
        <v>8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8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202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16.199999999999999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0.00064800000000000003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205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207</v>
      </c>
      <c r="G142" s="250"/>
      <c r="H142" s="253">
        <v>16.199999999999999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12" customFormat="1" ht="22.8" customHeight="1">
      <c r="A143" s="12"/>
      <c r="B143" s="209"/>
      <c r="C143" s="210"/>
      <c r="D143" s="211" t="s">
        <v>72</v>
      </c>
      <c r="E143" s="223" t="s">
        <v>208</v>
      </c>
      <c r="F143" s="223" t="s">
        <v>209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SUM(P144:P148)</f>
        <v>0</v>
      </c>
      <c r="Q143" s="217"/>
      <c r="R143" s="218">
        <f>SUM(R144:R148)</f>
        <v>0</v>
      </c>
      <c r="S143" s="217"/>
      <c r="T143" s="219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72</v>
      </c>
      <c r="AU143" s="221" t="s">
        <v>80</v>
      </c>
      <c r="AY143" s="220" t="s">
        <v>182</v>
      </c>
      <c r="BK143" s="222">
        <f>SUM(BK144:BK148)</f>
        <v>0</v>
      </c>
    </row>
    <row r="144" s="2" customFormat="1" ht="24.15" customHeight="1">
      <c r="A144" s="37"/>
      <c r="B144" s="38"/>
      <c r="C144" s="225" t="s">
        <v>210</v>
      </c>
      <c r="D144" s="225" t="s">
        <v>185</v>
      </c>
      <c r="E144" s="226" t="s">
        <v>211</v>
      </c>
      <c r="F144" s="227" t="s">
        <v>212</v>
      </c>
      <c r="G144" s="228" t="s">
        <v>213</v>
      </c>
      <c r="H144" s="229">
        <v>0.54400000000000004</v>
      </c>
      <c r="I144" s="230"/>
      <c r="J144" s="231">
        <f>ROUND(I144*H144,2)</f>
        <v>0</v>
      </c>
      <c r="K144" s="227" t="s">
        <v>196</v>
      </c>
      <c r="L144" s="43"/>
      <c r="M144" s="232" t="s">
        <v>1</v>
      </c>
      <c r="N144" s="233" t="s">
        <v>38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189</v>
      </c>
      <c r="AT144" s="236" t="s">
        <v>185</v>
      </c>
      <c r="AU144" s="236" t="s">
        <v>82</v>
      </c>
      <c r="AY144" s="16" t="s">
        <v>182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189</v>
      </c>
      <c r="BM144" s="236" t="s">
        <v>214</v>
      </c>
    </row>
    <row r="145" s="2" customFormat="1" ht="24.15" customHeight="1">
      <c r="A145" s="37"/>
      <c r="B145" s="38"/>
      <c r="C145" s="225" t="s">
        <v>215</v>
      </c>
      <c r="D145" s="225" t="s">
        <v>185</v>
      </c>
      <c r="E145" s="226" t="s">
        <v>216</v>
      </c>
      <c r="F145" s="227" t="s">
        <v>217</v>
      </c>
      <c r="G145" s="228" t="s">
        <v>213</v>
      </c>
      <c r="H145" s="229">
        <v>0.54400000000000004</v>
      </c>
      <c r="I145" s="230"/>
      <c r="J145" s="231">
        <f>ROUND(I145*H145,2)</f>
        <v>0</v>
      </c>
      <c r="K145" s="227" t="s">
        <v>196</v>
      </c>
      <c r="L145" s="43"/>
      <c r="M145" s="232" t="s">
        <v>1</v>
      </c>
      <c r="N145" s="233" t="s">
        <v>38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189</v>
      </c>
      <c r="AT145" s="236" t="s">
        <v>185</v>
      </c>
      <c r="AU145" s="236" t="s">
        <v>82</v>
      </c>
      <c r="AY145" s="16" t="s">
        <v>182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189</v>
      </c>
      <c r="BM145" s="236" t="s">
        <v>218</v>
      </c>
    </row>
    <row r="146" s="2" customFormat="1" ht="24.15" customHeight="1">
      <c r="A146" s="37"/>
      <c r="B146" s="38"/>
      <c r="C146" s="225" t="s">
        <v>219</v>
      </c>
      <c r="D146" s="225" t="s">
        <v>185</v>
      </c>
      <c r="E146" s="226" t="s">
        <v>220</v>
      </c>
      <c r="F146" s="227" t="s">
        <v>221</v>
      </c>
      <c r="G146" s="228" t="s">
        <v>213</v>
      </c>
      <c r="H146" s="229">
        <v>5.4400000000000004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222</v>
      </c>
    </row>
    <row r="147" s="14" customFormat="1">
      <c r="A147" s="14"/>
      <c r="B147" s="249"/>
      <c r="C147" s="250"/>
      <c r="D147" s="240" t="s">
        <v>191</v>
      </c>
      <c r="E147" s="251" t="s">
        <v>1</v>
      </c>
      <c r="F147" s="252" t="s">
        <v>223</v>
      </c>
      <c r="G147" s="250"/>
      <c r="H147" s="253">
        <v>5.4400000000000004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191</v>
      </c>
      <c r="AU147" s="259" t="s">
        <v>82</v>
      </c>
      <c r="AV147" s="14" t="s">
        <v>82</v>
      </c>
      <c r="AW147" s="14" t="s">
        <v>30</v>
      </c>
      <c r="AX147" s="14" t="s">
        <v>80</v>
      </c>
      <c r="AY147" s="259" t="s">
        <v>182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225</v>
      </c>
      <c r="F148" s="227" t="s">
        <v>226</v>
      </c>
      <c r="G148" s="228" t="s">
        <v>213</v>
      </c>
      <c r="H148" s="229">
        <v>0.54400000000000004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227</v>
      </c>
    </row>
    <row r="149" s="12" customFormat="1" ht="22.8" customHeight="1">
      <c r="A149" s="12"/>
      <c r="B149" s="209"/>
      <c r="C149" s="210"/>
      <c r="D149" s="211" t="s">
        <v>72</v>
      </c>
      <c r="E149" s="223" t="s">
        <v>228</v>
      </c>
      <c r="F149" s="223" t="s">
        <v>229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P150</f>
        <v>0</v>
      </c>
      <c r="Q149" s="217"/>
      <c r="R149" s="218">
        <f>R150</f>
        <v>0</v>
      </c>
      <c r="S149" s="217"/>
      <c r="T149" s="219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80</v>
      </c>
      <c r="AT149" s="221" t="s">
        <v>72</v>
      </c>
      <c r="AU149" s="221" t="s">
        <v>80</v>
      </c>
      <c r="AY149" s="220" t="s">
        <v>182</v>
      </c>
      <c r="BK149" s="222">
        <f>BK150</f>
        <v>0</v>
      </c>
    </row>
    <row r="150" s="2" customFormat="1" ht="14.4" customHeight="1">
      <c r="A150" s="37"/>
      <c r="B150" s="38"/>
      <c r="C150" s="225" t="s">
        <v>183</v>
      </c>
      <c r="D150" s="225" t="s">
        <v>185</v>
      </c>
      <c r="E150" s="226" t="s">
        <v>230</v>
      </c>
      <c r="F150" s="227" t="s">
        <v>231</v>
      </c>
      <c r="G150" s="228" t="s">
        <v>213</v>
      </c>
      <c r="H150" s="229">
        <v>0.10100000000000001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232</v>
      </c>
    </row>
    <row r="151" s="12" customFormat="1" ht="25.92" customHeight="1">
      <c r="A151" s="12"/>
      <c r="B151" s="209"/>
      <c r="C151" s="210"/>
      <c r="D151" s="211" t="s">
        <v>72</v>
      </c>
      <c r="E151" s="212" t="s">
        <v>233</v>
      </c>
      <c r="F151" s="212" t="s">
        <v>234</v>
      </c>
      <c r="G151" s="210"/>
      <c r="H151" s="210"/>
      <c r="I151" s="213"/>
      <c r="J151" s="214">
        <f>BK151</f>
        <v>0</v>
      </c>
      <c r="K151" s="210"/>
      <c r="L151" s="215"/>
      <c r="M151" s="216"/>
      <c r="N151" s="217"/>
      <c r="O151" s="217"/>
      <c r="P151" s="218">
        <f>P152+P161+P177+P183</f>
        <v>0</v>
      </c>
      <c r="Q151" s="217"/>
      <c r="R151" s="218">
        <f>R152+R161+R177+R183</f>
        <v>0.26111000000000001</v>
      </c>
      <c r="S151" s="217"/>
      <c r="T151" s="219">
        <f>T152+T161+T177+T183</f>
        <v>0.044016000000000007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82</v>
      </c>
      <c r="AT151" s="221" t="s">
        <v>72</v>
      </c>
      <c r="AU151" s="221" t="s">
        <v>73</v>
      </c>
      <c r="AY151" s="220" t="s">
        <v>182</v>
      </c>
      <c r="BK151" s="222">
        <f>BK152+BK161+BK177+BK183</f>
        <v>0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235</v>
      </c>
      <c r="F152" s="223" t="s">
        <v>236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SUM(P153:P160)</f>
        <v>0</v>
      </c>
      <c r="Q152" s="217"/>
      <c r="R152" s="218">
        <f>SUM(R153:R160)</f>
        <v>0.0020499999999999997</v>
      </c>
      <c r="S152" s="217"/>
      <c r="T152" s="219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82</v>
      </c>
      <c r="AT152" s="221" t="s">
        <v>72</v>
      </c>
      <c r="AU152" s="221" t="s">
        <v>80</v>
      </c>
      <c r="AY152" s="220" t="s">
        <v>182</v>
      </c>
      <c r="BK152" s="222">
        <f>SUM(BK153:BK160)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238</v>
      </c>
      <c r="F153" s="227" t="s">
        <v>239</v>
      </c>
      <c r="G153" s="228" t="s">
        <v>240</v>
      </c>
      <c r="H153" s="229">
        <v>5</v>
      </c>
      <c r="I153" s="230"/>
      <c r="J153" s="231">
        <f>ROUND(I153*H153,2)</f>
        <v>0</v>
      </c>
      <c r="K153" s="227" t="s">
        <v>1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0.00040999999999999999</v>
      </c>
      <c r="R153" s="234">
        <f>Q153*H153</f>
        <v>0.0020499999999999997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241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241</v>
      </c>
      <c r="BM153" s="236" t="s">
        <v>242</v>
      </c>
    </row>
    <row r="154" s="13" customFormat="1">
      <c r="A154" s="13"/>
      <c r="B154" s="238"/>
      <c r="C154" s="239"/>
      <c r="D154" s="240" t="s">
        <v>191</v>
      </c>
      <c r="E154" s="241" t="s">
        <v>1</v>
      </c>
      <c r="F154" s="242" t="s">
        <v>243</v>
      </c>
      <c r="G154" s="239"/>
      <c r="H154" s="241" t="s">
        <v>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191</v>
      </c>
      <c r="AU154" s="248" t="s">
        <v>82</v>
      </c>
      <c r="AV154" s="13" t="s">
        <v>80</v>
      </c>
      <c r="AW154" s="13" t="s">
        <v>30</v>
      </c>
      <c r="AX154" s="13" t="s">
        <v>73</v>
      </c>
      <c r="AY154" s="248" t="s">
        <v>182</v>
      </c>
    </row>
    <row r="155" s="14" customFormat="1">
      <c r="A155" s="14"/>
      <c r="B155" s="249"/>
      <c r="C155" s="250"/>
      <c r="D155" s="240" t="s">
        <v>191</v>
      </c>
      <c r="E155" s="251" t="s">
        <v>1</v>
      </c>
      <c r="F155" s="252" t="s">
        <v>210</v>
      </c>
      <c r="G155" s="250"/>
      <c r="H155" s="253">
        <v>5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191</v>
      </c>
      <c r="AU155" s="259" t="s">
        <v>82</v>
      </c>
      <c r="AV155" s="14" t="s">
        <v>82</v>
      </c>
      <c r="AW155" s="14" t="s">
        <v>30</v>
      </c>
      <c r="AX155" s="14" t="s">
        <v>80</v>
      </c>
      <c r="AY155" s="259" t="s">
        <v>182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245</v>
      </c>
      <c r="F156" s="227" t="s">
        <v>246</v>
      </c>
      <c r="G156" s="228" t="s">
        <v>247</v>
      </c>
      <c r="H156" s="229">
        <v>1</v>
      </c>
      <c r="I156" s="230"/>
      <c r="J156" s="231">
        <f>ROUND(I156*H156,2)</f>
        <v>0</v>
      </c>
      <c r="K156" s="227" t="s">
        <v>196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248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80</v>
      </c>
      <c r="G157" s="250"/>
      <c r="H157" s="253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24.15" customHeight="1">
      <c r="A158" s="37"/>
      <c r="B158" s="38"/>
      <c r="C158" s="260" t="s">
        <v>249</v>
      </c>
      <c r="D158" s="260" t="s">
        <v>250</v>
      </c>
      <c r="E158" s="261" t="s">
        <v>251</v>
      </c>
      <c r="F158" s="262" t="s">
        <v>252</v>
      </c>
      <c r="G158" s="263" t="s">
        <v>247</v>
      </c>
      <c r="H158" s="264">
        <v>1</v>
      </c>
      <c r="I158" s="265"/>
      <c r="J158" s="266">
        <f>ROUND(I158*H158,2)</f>
        <v>0</v>
      </c>
      <c r="K158" s="262" t="s">
        <v>1</v>
      </c>
      <c r="L158" s="267"/>
      <c r="M158" s="268" t="s">
        <v>1</v>
      </c>
      <c r="N158" s="269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253</v>
      </c>
      <c r="AT158" s="236" t="s">
        <v>250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254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80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25" t="s">
        <v>255</v>
      </c>
      <c r="D160" s="225" t="s">
        <v>185</v>
      </c>
      <c r="E160" s="226" t="s">
        <v>256</v>
      </c>
      <c r="F160" s="227" t="s">
        <v>257</v>
      </c>
      <c r="G160" s="228" t="s">
        <v>213</v>
      </c>
      <c r="H160" s="229">
        <v>0.002</v>
      </c>
      <c r="I160" s="230"/>
      <c r="J160" s="231">
        <f>ROUND(I160*H160,2)</f>
        <v>0</v>
      </c>
      <c r="K160" s="227" t="s">
        <v>196</v>
      </c>
      <c r="L160" s="43"/>
      <c r="M160" s="232" t="s">
        <v>1</v>
      </c>
      <c r="N160" s="233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241</v>
      </c>
      <c r="AT160" s="236" t="s">
        <v>185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258</v>
      </c>
    </row>
    <row r="161" s="12" customFormat="1" ht="22.8" customHeight="1">
      <c r="A161" s="12"/>
      <c r="B161" s="209"/>
      <c r="C161" s="210"/>
      <c r="D161" s="211" t="s">
        <v>72</v>
      </c>
      <c r="E161" s="223" t="s">
        <v>259</v>
      </c>
      <c r="F161" s="223" t="s">
        <v>260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SUM(P162:P176)</f>
        <v>0</v>
      </c>
      <c r="Q161" s="217"/>
      <c r="R161" s="218">
        <f>SUM(R162:R176)</f>
        <v>0.0080000000000000002</v>
      </c>
      <c r="S161" s="217"/>
      <c r="T161" s="219">
        <f>SUM(T162:T176)</f>
        <v>0.044016000000000007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82</v>
      </c>
      <c r="AT161" s="221" t="s">
        <v>72</v>
      </c>
      <c r="AU161" s="221" t="s">
        <v>80</v>
      </c>
      <c r="AY161" s="220" t="s">
        <v>182</v>
      </c>
      <c r="BK161" s="222">
        <f>SUM(BK162:BK176)</f>
        <v>0</v>
      </c>
    </row>
    <row r="162" s="2" customFormat="1" ht="14.4" customHeight="1">
      <c r="A162" s="37"/>
      <c r="B162" s="38"/>
      <c r="C162" s="225" t="s">
        <v>261</v>
      </c>
      <c r="D162" s="225" t="s">
        <v>185</v>
      </c>
      <c r="E162" s="226" t="s">
        <v>262</v>
      </c>
      <c r="F162" s="227" t="s">
        <v>263</v>
      </c>
      <c r="G162" s="228" t="s">
        <v>264</v>
      </c>
      <c r="H162" s="229">
        <v>1</v>
      </c>
      <c r="I162" s="230"/>
      <c r="J162" s="231">
        <f>ROUND(I162*H162,2)</f>
        <v>0</v>
      </c>
      <c r="K162" s="227" t="s">
        <v>1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265</v>
      </c>
    </row>
    <row r="163" s="2" customFormat="1" ht="14.4" customHeight="1">
      <c r="A163" s="37"/>
      <c r="B163" s="38"/>
      <c r="C163" s="225" t="s">
        <v>8</v>
      </c>
      <c r="D163" s="225" t="s">
        <v>185</v>
      </c>
      <c r="E163" s="226" t="s">
        <v>266</v>
      </c>
      <c r="F163" s="227" t="s">
        <v>267</v>
      </c>
      <c r="G163" s="228" t="s">
        <v>240</v>
      </c>
      <c r="H163" s="229">
        <v>4</v>
      </c>
      <c r="I163" s="230"/>
      <c r="J163" s="231">
        <f>ROUND(I163*H163,2)</f>
        <v>0</v>
      </c>
      <c r="K163" s="227" t="s">
        <v>1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268</v>
      </c>
    </row>
    <row r="164" s="2" customFormat="1" ht="14.4" customHeight="1">
      <c r="A164" s="37"/>
      <c r="B164" s="38"/>
      <c r="C164" s="225" t="s">
        <v>241</v>
      </c>
      <c r="D164" s="225" t="s">
        <v>185</v>
      </c>
      <c r="E164" s="226" t="s">
        <v>269</v>
      </c>
      <c r="F164" s="227" t="s">
        <v>270</v>
      </c>
      <c r="G164" s="228" t="s">
        <v>240</v>
      </c>
      <c r="H164" s="229">
        <v>4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0.002</v>
      </c>
      <c r="R164" s="234">
        <f>Q164*H164</f>
        <v>0.0080000000000000002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271</v>
      </c>
    </row>
    <row r="165" s="13" customFormat="1">
      <c r="A165" s="13"/>
      <c r="B165" s="238"/>
      <c r="C165" s="239"/>
      <c r="D165" s="240" t="s">
        <v>191</v>
      </c>
      <c r="E165" s="241" t="s">
        <v>1</v>
      </c>
      <c r="F165" s="242" t="s">
        <v>272</v>
      </c>
      <c r="G165" s="239"/>
      <c r="H165" s="241" t="s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191</v>
      </c>
      <c r="AU165" s="248" t="s">
        <v>82</v>
      </c>
      <c r="AV165" s="13" t="s">
        <v>80</v>
      </c>
      <c r="AW165" s="13" t="s">
        <v>30</v>
      </c>
      <c r="AX165" s="13" t="s">
        <v>73</v>
      </c>
      <c r="AY165" s="248" t="s">
        <v>182</v>
      </c>
    </row>
    <row r="166" s="14" customFormat="1">
      <c r="A166" s="14"/>
      <c r="B166" s="249"/>
      <c r="C166" s="250"/>
      <c r="D166" s="240" t="s">
        <v>191</v>
      </c>
      <c r="E166" s="251" t="s">
        <v>1</v>
      </c>
      <c r="F166" s="252" t="s">
        <v>189</v>
      </c>
      <c r="G166" s="250"/>
      <c r="H166" s="253">
        <v>4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191</v>
      </c>
      <c r="AU166" s="259" t="s">
        <v>82</v>
      </c>
      <c r="AV166" s="14" t="s">
        <v>82</v>
      </c>
      <c r="AW166" s="14" t="s">
        <v>30</v>
      </c>
      <c r="AX166" s="14" t="s">
        <v>80</v>
      </c>
      <c r="AY166" s="259" t="s">
        <v>182</v>
      </c>
    </row>
    <row r="167" s="2" customFormat="1" ht="24.15" customHeight="1">
      <c r="A167" s="37"/>
      <c r="B167" s="38"/>
      <c r="C167" s="225" t="s">
        <v>273</v>
      </c>
      <c r="D167" s="225" t="s">
        <v>185</v>
      </c>
      <c r="E167" s="226" t="s">
        <v>274</v>
      </c>
      <c r="F167" s="227" t="s">
        <v>275</v>
      </c>
      <c r="G167" s="228" t="s">
        <v>247</v>
      </c>
      <c r="H167" s="229">
        <v>1</v>
      </c>
      <c r="I167" s="230"/>
      <c r="J167" s="231">
        <f>ROUND(I167*H167,2)</f>
        <v>0</v>
      </c>
      <c r="K167" s="227" t="s">
        <v>196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189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189</v>
      </c>
      <c r="BM167" s="236" t="s">
        <v>276</v>
      </c>
    </row>
    <row r="168" s="2" customFormat="1" ht="14.4" customHeight="1">
      <c r="A168" s="37"/>
      <c r="B168" s="38"/>
      <c r="C168" s="260" t="s">
        <v>277</v>
      </c>
      <c r="D168" s="260" t="s">
        <v>250</v>
      </c>
      <c r="E168" s="261" t="s">
        <v>278</v>
      </c>
      <c r="F168" s="262" t="s">
        <v>279</v>
      </c>
      <c r="G168" s="263" t="s">
        <v>188</v>
      </c>
      <c r="H168" s="264">
        <v>1</v>
      </c>
      <c r="I168" s="265"/>
      <c r="J168" s="266">
        <f>ROUND(I168*H168,2)</f>
        <v>0</v>
      </c>
      <c r="K168" s="262" t="s">
        <v>1</v>
      </c>
      <c r="L168" s="267"/>
      <c r="M168" s="268" t="s">
        <v>1</v>
      </c>
      <c r="N168" s="269" t="s">
        <v>38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224</v>
      </c>
      <c r="AT168" s="236" t="s">
        <v>250</v>
      </c>
      <c r="AU168" s="236" t="s">
        <v>82</v>
      </c>
      <c r="AY168" s="16" t="s">
        <v>182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189</v>
      </c>
      <c r="BM168" s="236" t="s">
        <v>280</v>
      </c>
    </row>
    <row r="169" s="13" customFormat="1">
      <c r="A169" s="13"/>
      <c r="B169" s="238"/>
      <c r="C169" s="239"/>
      <c r="D169" s="240" t="s">
        <v>191</v>
      </c>
      <c r="E169" s="241" t="s">
        <v>1</v>
      </c>
      <c r="F169" s="242" t="s">
        <v>281</v>
      </c>
      <c r="G169" s="239"/>
      <c r="H169" s="241" t="s">
        <v>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191</v>
      </c>
      <c r="AU169" s="248" t="s">
        <v>82</v>
      </c>
      <c r="AV169" s="13" t="s">
        <v>80</v>
      </c>
      <c r="AW169" s="13" t="s">
        <v>30</v>
      </c>
      <c r="AX169" s="13" t="s">
        <v>73</v>
      </c>
      <c r="AY169" s="248" t="s">
        <v>182</v>
      </c>
    </row>
    <row r="170" s="14" customFormat="1">
      <c r="A170" s="14"/>
      <c r="B170" s="249"/>
      <c r="C170" s="250"/>
      <c r="D170" s="240" t="s">
        <v>191</v>
      </c>
      <c r="E170" s="251" t="s">
        <v>1</v>
      </c>
      <c r="F170" s="252" t="s">
        <v>80</v>
      </c>
      <c r="G170" s="250"/>
      <c r="H170" s="253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191</v>
      </c>
      <c r="AU170" s="259" t="s">
        <v>82</v>
      </c>
      <c r="AV170" s="14" t="s">
        <v>82</v>
      </c>
      <c r="AW170" s="14" t="s">
        <v>30</v>
      </c>
      <c r="AX170" s="14" t="s">
        <v>80</v>
      </c>
      <c r="AY170" s="259" t="s">
        <v>182</v>
      </c>
    </row>
    <row r="171" s="2" customFormat="1" ht="24.15" customHeight="1">
      <c r="A171" s="37"/>
      <c r="B171" s="38"/>
      <c r="C171" s="225" t="s">
        <v>282</v>
      </c>
      <c r="D171" s="225" t="s">
        <v>185</v>
      </c>
      <c r="E171" s="226" t="s">
        <v>283</v>
      </c>
      <c r="F171" s="227" t="s">
        <v>284</v>
      </c>
      <c r="G171" s="228" t="s">
        <v>247</v>
      </c>
      <c r="H171" s="229">
        <v>1</v>
      </c>
      <c r="I171" s="230"/>
      <c r="J171" s="231">
        <f>ROUND(I171*H171,2)</f>
        <v>0</v>
      </c>
      <c r="K171" s="227" t="s">
        <v>196</v>
      </c>
      <c r="L171" s="43"/>
      <c r="M171" s="232" t="s">
        <v>1</v>
      </c>
      <c r="N171" s="233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0.01</v>
      </c>
      <c r="T171" s="235">
        <f>S171*H171</f>
        <v>0.01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241</v>
      </c>
      <c r="AT171" s="236" t="s">
        <v>185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241</v>
      </c>
      <c r="BM171" s="236" t="s">
        <v>285</v>
      </c>
    </row>
    <row r="172" s="2" customFormat="1" ht="24.15" customHeight="1">
      <c r="A172" s="37"/>
      <c r="B172" s="38"/>
      <c r="C172" s="225" t="s">
        <v>286</v>
      </c>
      <c r="D172" s="225" t="s">
        <v>185</v>
      </c>
      <c r="E172" s="226" t="s">
        <v>287</v>
      </c>
      <c r="F172" s="227" t="s">
        <v>288</v>
      </c>
      <c r="G172" s="228" t="s">
        <v>247</v>
      </c>
      <c r="H172" s="229">
        <v>1</v>
      </c>
      <c r="I172" s="230"/>
      <c r="J172" s="231">
        <f>ROUND(I172*H172,2)</f>
        <v>0</v>
      </c>
      <c r="K172" s="227" t="s">
        <v>196</v>
      </c>
      <c r="L172" s="43"/>
      <c r="M172" s="232" t="s">
        <v>1</v>
      </c>
      <c r="N172" s="233" t="s">
        <v>38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189</v>
      </c>
      <c r="AT172" s="236" t="s">
        <v>185</v>
      </c>
      <c r="AU172" s="236" t="s">
        <v>82</v>
      </c>
      <c r="AY172" s="16" t="s">
        <v>182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189</v>
      </c>
      <c r="BM172" s="236" t="s">
        <v>289</v>
      </c>
    </row>
    <row r="173" s="2" customFormat="1" ht="24.15" customHeight="1">
      <c r="A173" s="37"/>
      <c r="B173" s="38"/>
      <c r="C173" s="225" t="s">
        <v>7</v>
      </c>
      <c r="D173" s="225" t="s">
        <v>185</v>
      </c>
      <c r="E173" s="226" t="s">
        <v>290</v>
      </c>
      <c r="F173" s="227" t="s">
        <v>291</v>
      </c>
      <c r="G173" s="228" t="s">
        <v>247</v>
      </c>
      <c r="H173" s="229">
        <v>1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0.034000000000000002</v>
      </c>
      <c r="T173" s="235">
        <f>S173*H173</f>
        <v>0.034000000000000002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241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241</v>
      </c>
      <c r="BM173" s="236" t="s">
        <v>292</v>
      </c>
    </row>
    <row r="174" s="2" customFormat="1" ht="24.15" customHeight="1">
      <c r="A174" s="37"/>
      <c r="B174" s="38"/>
      <c r="C174" s="225" t="s">
        <v>293</v>
      </c>
      <c r="D174" s="225" t="s">
        <v>185</v>
      </c>
      <c r="E174" s="226" t="s">
        <v>294</v>
      </c>
      <c r="F174" s="227" t="s">
        <v>295</v>
      </c>
      <c r="G174" s="228" t="s">
        <v>240</v>
      </c>
      <c r="H174" s="229">
        <v>4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3.9999999999999998E-06</v>
      </c>
      <c r="T174" s="235">
        <f>S174*H174</f>
        <v>1.5999999999999999E-05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241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241</v>
      </c>
      <c r="BM174" s="236" t="s">
        <v>296</v>
      </c>
    </row>
    <row r="175" s="2" customFormat="1" ht="24.15" customHeight="1">
      <c r="A175" s="37"/>
      <c r="B175" s="38"/>
      <c r="C175" s="225" t="s">
        <v>297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300</v>
      </c>
    </row>
    <row r="176" s="2" customFormat="1" ht="24.15" customHeight="1">
      <c r="A176" s="37"/>
      <c r="B176" s="38"/>
      <c r="C176" s="225" t="s">
        <v>301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304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307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310</v>
      </c>
    </row>
    <row r="179" s="2" customFormat="1" ht="14.4" customHeight="1">
      <c r="A179" s="37"/>
      <c r="B179" s="38"/>
      <c r="C179" s="260" t="s">
        <v>311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314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315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316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319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0.00046000000000000001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322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1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0.00020000000000000001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325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80</v>
      </c>
      <c r="G186" s="250"/>
      <c r="H186" s="253">
        <v>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327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1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0.00025999999999999998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330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80</v>
      </c>
      <c r="G189" s="250"/>
      <c r="H189" s="253">
        <v>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334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339</v>
      </c>
    </row>
    <row r="193" s="2" customFormat="1" ht="37.8" customHeight="1">
      <c r="A193" s="37"/>
      <c r="B193" s="38"/>
      <c r="C193" s="225" t="s">
        <v>340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343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JvJiP+YhMzxVjzeM7IhceyC/iAurzDM9md6B7zWa7FZ2YLgeE92ztP6qqzImVRyGvUmZMXZpDc0mjIQE2nqyxw==" hashValue="FxgPriddcmXy0DLg0MIelOQGGa2q9/SOoD5sHffyJjf0neUGcBmTiIneTBblxChG9iaYo91yniwRWa8o5EO7UA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919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Ždírec VB - IC6000384663 (kancelář SSZT)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Ždírec VB - IC6000384663 (kancelář SSZT)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P132+P154+P190</f>
        <v>0</v>
      </c>
      <c r="Q131" s="103"/>
      <c r="R131" s="206">
        <f>R132+R154+R190</f>
        <v>0.36867</v>
      </c>
      <c r="S131" s="103"/>
      <c r="T131" s="207">
        <f>T132+T154+T190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BK132+BK154+BK190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P133+P146+P152</f>
        <v>0</v>
      </c>
      <c r="Q132" s="217"/>
      <c r="R132" s="218">
        <f>R133+R146+R152</f>
        <v>0.10187</v>
      </c>
      <c r="S132" s="217"/>
      <c r="T132" s="219">
        <f>T133+T146+T152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BK133+BK146+BK152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SUM(P134:P145)</f>
        <v>0</v>
      </c>
      <c r="Q133" s="217"/>
      <c r="R133" s="218">
        <f>SUM(R134:R145)</f>
        <v>0.10187</v>
      </c>
      <c r="S133" s="217"/>
      <c r="T133" s="219">
        <f>SUM(T134:T145)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SUM(BK134:BK145)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920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20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921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286</v>
      </c>
      <c r="G138" s="250"/>
      <c r="H138" s="253">
        <v>20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20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922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30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0.0012000000000000001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923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334</v>
      </c>
      <c r="G142" s="250"/>
      <c r="H142" s="253">
        <v>30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2" customFormat="1" ht="24.15" customHeight="1">
      <c r="A143" s="37"/>
      <c r="B143" s="38"/>
      <c r="C143" s="225" t="s">
        <v>210</v>
      </c>
      <c r="D143" s="225" t="s">
        <v>185</v>
      </c>
      <c r="E143" s="226" t="s">
        <v>386</v>
      </c>
      <c r="F143" s="227" t="s">
        <v>387</v>
      </c>
      <c r="G143" s="228" t="s">
        <v>240</v>
      </c>
      <c r="H143" s="229">
        <v>1</v>
      </c>
      <c r="I143" s="230"/>
      <c r="J143" s="231">
        <f>ROUND(I143*H143,2)</f>
        <v>0</v>
      </c>
      <c r="K143" s="227" t="s">
        <v>196</v>
      </c>
      <c r="L143" s="43"/>
      <c r="M143" s="232" t="s">
        <v>1</v>
      </c>
      <c r="N143" s="233" t="s">
        <v>38</v>
      </c>
      <c r="O143" s="90"/>
      <c r="P143" s="234">
        <f>O143*H143</f>
        <v>0</v>
      </c>
      <c r="Q143" s="234">
        <v>0.00067000000000000002</v>
      </c>
      <c r="R143" s="234">
        <f>Q143*H143</f>
        <v>0.00067000000000000002</v>
      </c>
      <c r="S143" s="234">
        <v>0.031</v>
      </c>
      <c r="T143" s="235">
        <f>S143*H143</f>
        <v>0.031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189</v>
      </c>
      <c r="AT143" s="236" t="s">
        <v>185</v>
      </c>
      <c r="AU143" s="236" t="s">
        <v>82</v>
      </c>
      <c r="AY143" s="16" t="s">
        <v>182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189</v>
      </c>
      <c r="BM143" s="236" t="s">
        <v>924</v>
      </c>
    </row>
    <row r="144" s="13" customFormat="1">
      <c r="A144" s="13"/>
      <c r="B144" s="238"/>
      <c r="C144" s="239"/>
      <c r="D144" s="240" t="s">
        <v>191</v>
      </c>
      <c r="E144" s="241" t="s">
        <v>1</v>
      </c>
      <c r="F144" s="242" t="s">
        <v>389</v>
      </c>
      <c r="G144" s="239"/>
      <c r="H144" s="241" t="s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191</v>
      </c>
      <c r="AU144" s="248" t="s">
        <v>82</v>
      </c>
      <c r="AV144" s="13" t="s">
        <v>80</v>
      </c>
      <c r="AW144" s="13" t="s">
        <v>30</v>
      </c>
      <c r="AX144" s="13" t="s">
        <v>73</v>
      </c>
      <c r="AY144" s="248" t="s">
        <v>182</v>
      </c>
    </row>
    <row r="145" s="14" customFormat="1">
      <c r="A145" s="14"/>
      <c r="B145" s="249"/>
      <c r="C145" s="250"/>
      <c r="D145" s="240" t="s">
        <v>191</v>
      </c>
      <c r="E145" s="251" t="s">
        <v>1</v>
      </c>
      <c r="F145" s="252" t="s">
        <v>80</v>
      </c>
      <c r="G145" s="250"/>
      <c r="H145" s="253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191</v>
      </c>
      <c r="AU145" s="259" t="s">
        <v>82</v>
      </c>
      <c r="AV145" s="14" t="s">
        <v>82</v>
      </c>
      <c r="AW145" s="14" t="s">
        <v>30</v>
      </c>
      <c r="AX145" s="14" t="s">
        <v>80</v>
      </c>
      <c r="AY145" s="259" t="s">
        <v>182</v>
      </c>
    </row>
    <row r="146" s="12" customFormat="1" ht="22.8" customHeight="1">
      <c r="A146" s="12"/>
      <c r="B146" s="209"/>
      <c r="C146" s="210"/>
      <c r="D146" s="211" t="s">
        <v>72</v>
      </c>
      <c r="E146" s="223" t="s">
        <v>208</v>
      </c>
      <c r="F146" s="223" t="s">
        <v>209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SUM(P147:P151)</f>
        <v>0</v>
      </c>
      <c r="Q146" s="217"/>
      <c r="R146" s="218">
        <f>SUM(R147:R151)</f>
        <v>0</v>
      </c>
      <c r="S146" s="217"/>
      <c r="T146" s="21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72</v>
      </c>
      <c r="AU146" s="221" t="s">
        <v>80</v>
      </c>
      <c r="AY146" s="220" t="s">
        <v>182</v>
      </c>
      <c r="BK146" s="222">
        <f>SUM(BK147:BK151)</f>
        <v>0</v>
      </c>
    </row>
    <row r="147" s="2" customFormat="1" ht="24.15" customHeight="1">
      <c r="A147" s="37"/>
      <c r="B147" s="38"/>
      <c r="C147" s="225" t="s">
        <v>215</v>
      </c>
      <c r="D147" s="225" t="s">
        <v>185</v>
      </c>
      <c r="E147" s="226" t="s">
        <v>211</v>
      </c>
      <c r="F147" s="227" t="s">
        <v>212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925</v>
      </c>
    </row>
    <row r="148" s="2" customFormat="1" ht="24.15" customHeight="1">
      <c r="A148" s="37"/>
      <c r="B148" s="38"/>
      <c r="C148" s="225" t="s">
        <v>219</v>
      </c>
      <c r="D148" s="225" t="s">
        <v>185</v>
      </c>
      <c r="E148" s="226" t="s">
        <v>216</v>
      </c>
      <c r="F148" s="227" t="s">
        <v>217</v>
      </c>
      <c r="G148" s="228" t="s">
        <v>213</v>
      </c>
      <c r="H148" s="229">
        <v>0.53100000000000003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926</v>
      </c>
    </row>
    <row r="149" s="2" customFormat="1" ht="24.15" customHeight="1">
      <c r="A149" s="37"/>
      <c r="B149" s="38"/>
      <c r="C149" s="225" t="s">
        <v>224</v>
      </c>
      <c r="D149" s="225" t="s">
        <v>185</v>
      </c>
      <c r="E149" s="226" t="s">
        <v>220</v>
      </c>
      <c r="F149" s="227" t="s">
        <v>221</v>
      </c>
      <c r="G149" s="228" t="s">
        <v>213</v>
      </c>
      <c r="H149" s="229">
        <v>5.3099999999999996</v>
      </c>
      <c r="I149" s="230"/>
      <c r="J149" s="231">
        <f>ROUND(I149*H149,2)</f>
        <v>0</v>
      </c>
      <c r="K149" s="227" t="s">
        <v>196</v>
      </c>
      <c r="L149" s="43"/>
      <c r="M149" s="232" t="s">
        <v>1</v>
      </c>
      <c r="N149" s="233" t="s">
        <v>38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189</v>
      </c>
      <c r="AT149" s="236" t="s">
        <v>185</v>
      </c>
      <c r="AU149" s="236" t="s">
        <v>82</v>
      </c>
      <c r="AY149" s="16" t="s">
        <v>182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189</v>
      </c>
      <c r="BM149" s="236" t="s">
        <v>927</v>
      </c>
    </row>
    <row r="150" s="14" customFormat="1">
      <c r="A150" s="14"/>
      <c r="B150" s="249"/>
      <c r="C150" s="250"/>
      <c r="D150" s="240" t="s">
        <v>191</v>
      </c>
      <c r="E150" s="251" t="s">
        <v>1</v>
      </c>
      <c r="F150" s="252" t="s">
        <v>443</v>
      </c>
      <c r="G150" s="250"/>
      <c r="H150" s="253">
        <v>5.3099999999999996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191</v>
      </c>
      <c r="AU150" s="259" t="s">
        <v>82</v>
      </c>
      <c r="AV150" s="14" t="s">
        <v>82</v>
      </c>
      <c r="AW150" s="14" t="s">
        <v>30</v>
      </c>
      <c r="AX150" s="14" t="s">
        <v>80</v>
      </c>
      <c r="AY150" s="259" t="s">
        <v>182</v>
      </c>
    </row>
    <row r="151" s="2" customFormat="1" ht="24.15" customHeight="1">
      <c r="A151" s="37"/>
      <c r="B151" s="38"/>
      <c r="C151" s="225" t="s">
        <v>183</v>
      </c>
      <c r="D151" s="225" t="s">
        <v>185</v>
      </c>
      <c r="E151" s="226" t="s">
        <v>225</v>
      </c>
      <c r="F151" s="227" t="s">
        <v>226</v>
      </c>
      <c r="G151" s="228" t="s">
        <v>213</v>
      </c>
      <c r="H151" s="229">
        <v>0.53100000000000003</v>
      </c>
      <c r="I151" s="230"/>
      <c r="J151" s="231">
        <f>ROUND(I151*H151,2)</f>
        <v>0</v>
      </c>
      <c r="K151" s="227" t="s">
        <v>196</v>
      </c>
      <c r="L151" s="43"/>
      <c r="M151" s="232" t="s">
        <v>1</v>
      </c>
      <c r="N151" s="233" t="s">
        <v>38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189</v>
      </c>
      <c r="AT151" s="236" t="s">
        <v>185</v>
      </c>
      <c r="AU151" s="236" t="s">
        <v>82</v>
      </c>
      <c r="AY151" s="16" t="s">
        <v>182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189</v>
      </c>
      <c r="BM151" s="236" t="s">
        <v>928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228</v>
      </c>
      <c r="F152" s="223" t="s">
        <v>229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P153</f>
        <v>0</v>
      </c>
      <c r="Q152" s="217"/>
      <c r="R152" s="218">
        <f>R153</f>
        <v>0</v>
      </c>
      <c r="S152" s="217"/>
      <c r="T152" s="21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80</v>
      </c>
      <c r="AT152" s="221" t="s">
        <v>72</v>
      </c>
      <c r="AU152" s="221" t="s">
        <v>80</v>
      </c>
      <c r="AY152" s="220" t="s">
        <v>182</v>
      </c>
      <c r="BK152" s="222">
        <f>BK153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230</v>
      </c>
      <c r="F153" s="227" t="s">
        <v>231</v>
      </c>
      <c r="G153" s="228" t="s">
        <v>213</v>
      </c>
      <c r="H153" s="229">
        <v>0.10199999999999999</v>
      </c>
      <c r="I153" s="230"/>
      <c r="J153" s="231">
        <f>ROUND(I153*H153,2)</f>
        <v>0</v>
      </c>
      <c r="K153" s="227" t="s">
        <v>196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189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189</v>
      </c>
      <c r="BM153" s="236" t="s">
        <v>929</v>
      </c>
    </row>
    <row r="154" s="12" customFormat="1" ht="25.92" customHeight="1">
      <c r="A154" s="12"/>
      <c r="B154" s="209"/>
      <c r="C154" s="210"/>
      <c r="D154" s="211" t="s">
        <v>72</v>
      </c>
      <c r="E154" s="212" t="s">
        <v>233</v>
      </c>
      <c r="F154" s="212" t="s">
        <v>234</v>
      </c>
      <c r="G154" s="210"/>
      <c r="H154" s="210"/>
      <c r="I154" s="213"/>
      <c r="J154" s="214">
        <f>BK154</f>
        <v>0</v>
      </c>
      <c r="K154" s="210"/>
      <c r="L154" s="215"/>
      <c r="M154" s="216"/>
      <c r="N154" s="217"/>
      <c r="O154" s="217"/>
      <c r="P154" s="218">
        <f>P155+P164+P177+P183</f>
        <v>0</v>
      </c>
      <c r="Q154" s="217"/>
      <c r="R154" s="218">
        <f>R155+R164+R177+R183</f>
        <v>0.26679999999999998</v>
      </c>
      <c r="S154" s="217"/>
      <c r="T154" s="219">
        <f>T155+T164+T177+T183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73</v>
      </c>
      <c r="AY154" s="220" t="s">
        <v>182</v>
      </c>
      <c r="BK154" s="222">
        <f>BK155+BK164+BK177+BK183</f>
        <v>0</v>
      </c>
    </row>
    <row r="155" s="12" customFormat="1" ht="22.8" customHeight="1">
      <c r="A155" s="12"/>
      <c r="B155" s="209"/>
      <c r="C155" s="210"/>
      <c r="D155" s="211" t="s">
        <v>72</v>
      </c>
      <c r="E155" s="223" t="s">
        <v>235</v>
      </c>
      <c r="F155" s="223" t="s">
        <v>236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0.0032799999999999999</v>
      </c>
      <c r="S155" s="217"/>
      <c r="T155" s="219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82</v>
      </c>
      <c r="AT155" s="221" t="s">
        <v>72</v>
      </c>
      <c r="AU155" s="221" t="s">
        <v>80</v>
      </c>
      <c r="AY155" s="220" t="s">
        <v>182</v>
      </c>
      <c r="BK155" s="222">
        <f>SUM(BK156:BK163)</f>
        <v>0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238</v>
      </c>
      <c r="F156" s="227" t="s">
        <v>239</v>
      </c>
      <c r="G156" s="228" t="s">
        <v>240</v>
      </c>
      <c r="H156" s="229">
        <v>8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0.00040999999999999999</v>
      </c>
      <c r="R156" s="234">
        <f>Q156*H156</f>
        <v>0.0032799999999999999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930</v>
      </c>
    </row>
    <row r="157" s="13" customFormat="1">
      <c r="A157" s="13"/>
      <c r="B157" s="238"/>
      <c r="C157" s="239"/>
      <c r="D157" s="240" t="s">
        <v>191</v>
      </c>
      <c r="E157" s="241" t="s">
        <v>1</v>
      </c>
      <c r="F157" s="242" t="s">
        <v>243</v>
      </c>
      <c r="G157" s="239"/>
      <c r="H157" s="241" t="s">
        <v>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191</v>
      </c>
      <c r="AU157" s="248" t="s">
        <v>82</v>
      </c>
      <c r="AV157" s="13" t="s">
        <v>80</v>
      </c>
      <c r="AW157" s="13" t="s">
        <v>30</v>
      </c>
      <c r="AX157" s="13" t="s">
        <v>73</v>
      </c>
      <c r="AY157" s="248" t="s">
        <v>182</v>
      </c>
    </row>
    <row r="158" s="14" customFormat="1">
      <c r="A158" s="14"/>
      <c r="B158" s="249"/>
      <c r="C158" s="250"/>
      <c r="D158" s="240" t="s">
        <v>191</v>
      </c>
      <c r="E158" s="251" t="s">
        <v>1</v>
      </c>
      <c r="F158" s="252" t="s">
        <v>224</v>
      </c>
      <c r="G158" s="250"/>
      <c r="H158" s="253">
        <v>8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191</v>
      </c>
      <c r="AU158" s="259" t="s">
        <v>82</v>
      </c>
      <c r="AV158" s="14" t="s">
        <v>82</v>
      </c>
      <c r="AW158" s="14" t="s">
        <v>30</v>
      </c>
      <c r="AX158" s="14" t="s">
        <v>80</v>
      </c>
      <c r="AY158" s="259" t="s">
        <v>182</v>
      </c>
    </row>
    <row r="159" s="2" customFormat="1" ht="14.4" customHeight="1">
      <c r="A159" s="37"/>
      <c r="B159" s="38"/>
      <c r="C159" s="225" t="s">
        <v>249</v>
      </c>
      <c r="D159" s="225" t="s">
        <v>185</v>
      </c>
      <c r="E159" s="226" t="s">
        <v>245</v>
      </c>
      <c r="F159" s="227" t="s">
        <v>246</v>
      </c>
      <c r="G159" s="228" t="s">
        <v>247</v>
      </c>
      <c r="H159" s="229">
        <v>1</v>
      </c>
      <c r="I159" s="230"/>
      <c r="J159" s="231">
        <f>ROUND(I159*H159,2)</f>
        <v>0</v>
      </c>
      <c r="K159" s="227" t="s">
        <v>196</v>
      </c>
      <c r="L159" s="43"/>
      <c r="M159" s="232" t="s">
        <v>1</v>
      </c>
      <c r="N159" s="233" t="s">
        <v>38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241</v>
      </c>
      <c r="AT159" s="236" t="s">
        <v>185</v>
      </c>
      <c r="AU159" s="236" t="s">
        <v>82</v>
      </c>
      <c r="AY159" s="16" t="s">
        <v>182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241</v>
      </c>
      <c r="BM159" s="236" t="s">
        <v>931</v>
      </c>
    </row>
    <row r="160" s="14" customFormat="1">
      <c r="A160" s="14"/>
      <c r="B160" s="249"/>
      <c r="C160" s="250"/>
      <c r="D160" s="240" t="s">
        <v>191</v>
      </c>
      <c r="E160" s="251" t="s">
        <v>1</v>
      </c>
      <c r="F160" s="252" t="s">
        <v>80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191</v>
      </c>
      <c r="AU160" s="259" t="s">
        <v>82</v>
      </c>
      <c r="AV160" s="14" t="s">
        <v>82</v>
      </c>
      <c r="AW160" s="14" t="s">
        <v>30</v>
      </c>
      <c r="AX160" s="14" t="s">
        <v>80</v>
      </c>
      <c r="AY160" s="259" t="s">
        <v>182</v>
      </c>
    </row>
    <row r="161" s="2" customFormat="1" ht="24.15" customHeight="1">
      <c r="A161" s="37"/>
      <c r="B161" s="38"/>
      <c r="C161" s="260" t="s">
        <v>255</v>
      </c>
      <c r="D161" s="260" t="s">
        <v>250</v>
      </c>
      <c r="E161" s="261" t="s">
        <v>251</v>
      </c>
      <c r="F161" s="262" t="s">
        <v>252</v>
      </c>
      <c r="G161" s="263" t="s">
        <v>247</v>
      </c>
      <c r="H161" s="264">
        <v>1</v>
      </c>
      <c r="I161" s="265"/>
      <c r="J161" s="266">
        <f>ROUND(I161*H161,2)</f>
        <v>0</v>
      </c>
      <c r="K161" s="262" t="s">
        <v>1</v>
      </c>
      <c r="L161" s="267"/>
      <c r="M161" s="268" t="s">
        <v>1</v>
      </c>
      <c r="N161" s="269" t="s">
        <v>38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253</v>
      </c>
      <c r="AT161" s="236" t="s">
        <v>250</v>
      </c>
      <c r="AU161" s="236" t="s">
        <v>82</v>
      </c>
      <c r="AY161" s="16" t="s">
        <v>182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241</v>
      </c>
      <c r="BM161" s="236" t="s">
        <v>932</v>
      </c>
    </row>
    <row r="162" s="14" customFormat="1">
      <c r="A162" s="14"/>
      <c r="B162" s="249"/>
      <c r="C162" s="250"/>
      <c r="D162" s="240" t="s">
        <v>191</v>
      </c>
      <c r="E162" s="251" t="s">
        <v>1</v>
      </c>
      <c r="F162" s="252" t="s">
        <v>80</v>
      </c>
      <c r="G162" s="250"/>
      <c r="H162" s="253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191</v>
      </c>
      <c r="AU162" s="259" t="s">
        <v>82</v>
      </c>
      <c r="AV162" s="14" t="s">
        <v>82</v>
      </c>
      <c r="AW162" s="14" t="s">
        <v>30</v>
      </c>
      <c r="AX162" s="14" t="s">
        <v>80</v>
      </c>
      <c r="AY162" s="259" t="s">
        <v>182</v>
      </c>
    </row>
    <row r="163" s="2" customFormat="1" ht="24.15" customHeight="1">
      <c r="A163" s="37"/>
      <c r="B163" s="38"/>
      <c r="C163" s="225" t="s">
        <v>261</v>
      </c>
      <c r="D163" s="225" t="s">
        <v>185</v>
      </c>
      <c r="E163" s="226" t="s">
        <v>256</v>
      </c>
      <c r="F163" s="227" t="s">
        <v>257</v>
      </c>
      <c r="G163" s="228" t="s">
        <v>213</v>
      </c>
      <c r="H163" s="229">
        <v>0.0030000000000000001</v>
      </c>
      <c r="I163" s="230"/>
      <c r="J163" s="231">
        <f>ROUND(I163*H163,2)</f>
        <v>0</v>
      </c>
      <c r="K163" s="227" t="s">
        <v>196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933</v>
      </c>
    </row>
    <row r="164" s="12" customFormat="1" ht="22.8" customHeight="1">
      <c r="A164" s="12"/>
      <c r="B164" s="209"/>
      <c r="C164" s="210"/>
      <c r="D164" s="211" t="s">
        <v>72</v>
      </c>
      <c r="E164" s="223" t="s">
        <v>259</v>
      </c>
      <c r="F164" s="223" t="s">
        <v>260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SUM(P165:P176)</f>
        <v>0</v>
      </c>
      <c r="Q164" s="217"/>
      <c r="R164" s="218">
        <f>SUM(R165:R176)</f>
        <v>0.012</v>
      </c>
      <c r="S164" s="217"/>
      <c r="T164" s="219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82</v>
      </c>
      <c r="AT164" s="221" t="s">
        <v>72</v>
      </c>
      <c r="AU164" s="221" t="s">
        <v>80</v>
      </c>
      <c r="AY164" s="220" t="s">
        <v>182</v>
      </c>
      <c r="BK164" s="222">
        <f>SUM(BK165:BK176)</f>
        <v>0</v>
      </c>
    </row>
    <row r="165" s="2" customFormat="1" ht="14.4" customHeight="1">
      <c r="A165" s="37"/>
      <c r="B165" s="38"/>
      <c r="C165" s="225" t="s">
        <v>8</v>
      </c>
      <c r="D165" s="225" t="s">
        <v>185</v>
      </c>
      <c r="E165" s="226" t="s">
        <v>262</v>
      </c>
      <c r="F165" s="227" t="s">
        <v>263</v>
      </c>
      <c r="G165" s="228" t="s">
        <v>264</v>
      </c>
      <c r="H165" s="229">
        <v>1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934</v>
      </c>
    </row>
    <row r="166" s="2" customFormat="1" ht="14.4" customHeight="1">
      <c r="A166" s="37"/>
      <c r="B166" s="38"/>
      <c r="C166" s="225" t="s">
        <v>241</v>
      </c>
      <c r="D166" s="225" t="s">
        <v>185</v>
      </c>
      <c r="E166" s="226" t="s">
        <v>266</v>
      </c>
      <c r="F166" s="227" t="s">
        <v>267</v>
      </c>
      <c r="G166" s="228" t="s">
        <v>240</v>
      </c>
      <c r="H166" s="229">
        <v>6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935</v>
      </c>
    </row>
    <row r="167" s="2" customFormat="1" ht="14.4" customHeight="1">
      <c r="A167" s="37"/>
      <c r="B167" s="38"/>
      <c r="C167" s="225" t="s">
        <v>273</v>
      </c>
      <c r="D167" s="225" t="s">
        <v>185</v>
      </c>
      <c r="E167" s="226" t="s">
        <v>269</v>
      </c>
      <c r="F167" s="227" t="s">
        <v>270</v>
      </c>
      <c r="G167" s="228" t="s">
        <v>240</v>
      </c>
      <c r="H167" s="229">
        <v>6</v>
      </c>
      <c r="I167" s="230"/>
      <c r="J167" s="231">
        <f>ROUND(I167*H167,2)</f>
        <v>0</v>
      </c>
      <c r="K167" s="227" t="s">
        <v>1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0.002</v>
      </c>
      <c r="R167" s="234">
        <f>Q167*H167</f>
        <v>0.012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241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241</v>
      </c>
      <c r="BM167" s="236" t="s">
        <v>936</v>
      </c>
    </row>
    <row r="168" s="13" customFormat="1">
      <c r="A168" s="13"/>
      <c r="B168" s="238"/>
      <c r="C168" s="239"/>
      <c r="D168" s="240" t="s">
        <v>191</v>
      </c>
      <c r="E168" s="241" t="s">
        <v>1</v>
      </c>
      <c r="F168" s="242" t="s">
        <v>272</v>
      </c>
      <c r="G168" s="239"/>
      <c r="H168" s="241" t="s">
        <v>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191</v>
      </c>
      <c r="AU168" s="248" t="s">
        <v>82</v>
      </c>
      <c r="AV168" s="13" t="s">
        <v>80</v>
      </c>
      <c r="AW168" s="13" t="s">
        <v>30</v>
      </c>
      <c r="AX168" s="13" t="s">
        <v>73</v>
      </c>
      <c r="AY168" s="248" t="s">
        <v>182</v>
      </c>
    </row>
    <row r="169" s="14" customFormat="1">
      <c r="A169" s="14"/>
      <c r="B169" s="249"/>
      <c r="C169" s="250"/>
      <c r="D169" s="240" t="s">
        <v>191</v>
      </c>
      <c r="E169" s="251" t="s">
        <v>1</v>
      </c>
      <c r="F169" s="252" t="s">
        <v>215</v>
      </c>
      <c r="G169" s="250"/>
      <c r="H169" s="253">
        <v>6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191</v>
      </c>
      <c r="AU169" s="259" t="s">
        <v>82</v>
      </c>
      <c r="AV169" s="14" t="s">
        <v>82</v>
      </c>
      <c r="AW169" s="14" t="s">
        <v>30</v>
      </c>
      <c r="AX169" s="14" t="s">
        <v>80</v>
      </c>
      <c r="AY169" s="259" t="s">
        <v>182</v>
      </c>
    </row>
    <row r="170" s="2" customFormat="1" ht="24.15" customHeight="1">
      <c r="A170" s="37"/>
      <c r="B170" s="38"/>
      <c r="C170" s="225" t="s">
        <v>277</v>
      </c>
      <c r="D170" s="225" t="s">
        <v>185</v>
      </c>
      <c r="E170" s="226" t="s">
        <v>274</v>
      </c>
      <c r="F170" s="227" t="s">
        <v>275</v>
      </c>
      <c r="G170" s="228" t="s">
        <v>247</v>
      </c>
      <c r="H170" s="229">
        <v>1</v>
      </c>
      <c r="I170" s="230"/>
      <c r="J170" s="231">
        <f>ROUND(I170*H170,2)</f>
        <v>0</v>
      </c>
      <c r="K170" s="227" t="s">
        <v>196</v>
      </c>
      <c r="L170" s="43"/>
      <c r="M170" s="232" t="s">
        <v>1</v>
      </c>
      <c r="N170" s="233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189</v>
      </c>
      <c r="AT170" s="236" t="s">
        <v>185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937</v>
      </c>
    </row>
    <row r="171" s="2" customFormat="1" ht="14.4" customHeight="1">
      <c r="A171" s="37"/>
      <c r="B171" s="38"/>
      <c r="C171" s="260" t="s">
        <v>282</v>
      </c>
      <c r="D171" s="260" t="s">
        <v>250</v>
      </c>
      <c r="E171" s="261" t="s">
        <v>278</v>
      </c>
      <c r="F171" s="262" t="s">
        <v>279</v>
      </c>
      <c r="G171" s="263" t="s">
        <v>188</v>
      </c>
      <c r="H171" s="264">
        <v>1</v>
      </c>
      <c r="I171" s="265"/>
      <c r="J171" s="266">
        <f>ROUND(I171*H171,2)</f>
        <v>0</v>
      </c>
      <c r="K171" s="262" t="s">
        <v>1</v>
      </c>
      <c r="L171" s="267"/>
      <c r="M171" s="268" t="s">
        <v>1</v>
      </c>
      <c r="N171" s="269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224</v>
      </c>
      <c r="AT171" s="236" t="s">
        <v>250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938</v>
      </c>
    </row>
    <row r="172" s="13" customFormat="1">
      <c r="A172" s="13"/>
      <c r="B172" s="238"/>
      <c r="C172" s="239"/>
      <c r="D172" s="240" t="s">
        <v>191</v>
      </c>
      <c r="E172" s="241" t="s">
        <v>1</v>
      </c>
      <c r="F172" s="242" t="s">
        <v>718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191</v>
      </c>
      <c r="AU172" s="248" t="s">
        <v>82</v>
      </c>
      <c r="AV172" s="13" t="s">
        <v>80</v>
      </c>
      <c r="AW172" s="13" t="s">
        <v>30</v>
      </c>
      <c r="AX172" s="13" t="s">
        <v>73</v>
      </c>
      <c r="AY172" s="248" t="s">
        <v>182</v>
      </c>
    </row>
    <row r="173" s="14" customFormat="1">
      <c r="A173" s="14"/>
      <c r="B173" s="249"/>
      <c r="C173" s="250"/>
      <c r="D173" s="240" t="s">
        <v>191</v>
      </c>
      <c r="E173" s="251" t="s">
        <v>1</v>
      </c>
      <c r="F173" s="252" t="s">
        <v>80</v>
      </c>
      <c r="G173" s="250"/>
      <c r="H173" s="253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191</v>
      </c>
      <c r="AU173" s="259" t="s">
        <v>82</v>
      </c>
      <c r="AV173" s="14" t="s">
        <v>82</v>
      </c>
      <c r="AW173" s="14" t="s">
        <v>30</v>
      </c>
      <c r="AX173" s="14" t="s">
        <v>80</v>
      </c>
      <c r="AY173" s="259" t="s">
        <v>182</v>
      </c>
    </row>
    <row r="174" s="2" customFormat="1" ht="24.15" customHeight="1">
      <c r="A174" s="37"/>
      <c r="B174" s="38"/>
      <c r="C174" s="225" t="s">
        <v>286</v>
      </c>
      <c r="D174" s="225" t="s">
        <v>185</v>
      </c>
      <c r="E174" s="226" t="s">
        <v>287</v>
      </c>
      <c r="F174" s="227" t="s">
        <v>288</v>
      </c>
      <c r="G174" s="228" t="s">
        <v>247</v>
      </c>
      <c r="H174" s="229">
        <v>1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189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189</v>
      </c>
      <c r="BM174" s="236" t="s">
        <v>939</v>
      </c>
    </row>
    <row r="175" s="2" customFormat="1" ht="24.15" customHeight="1">
      <c r="A175" s="37"/>
      <c r="B175" s="38"/>
      <c r="C175" s="225" t="s">
        <v>7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940</v>
      </c>
    </row>
    <row r="176" s="2" customFormat="1" ht="24.15" customHeight="1">
      <c r="A176" s="37"/>
      <c r="B176" s="38"/>
      <c r="C176" s="225" t="s">
        <v>293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941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297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942</v>
      </c>
    </row>
    <row r="179" s="2" customFormat="1" ht="14.4" customHeight="1">
      <c r="A179" s="37"/>
      <c r="B179" s="38"/>
      <c r="C179" s="260" t="s">
        <v>301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943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490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307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944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0.00092000000000000003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311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2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0.00040000000000000002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945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82</v>
      </c>
      <c r="G186" s="250"/>
      <c r="H186" s="253">
        <v>2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316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2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0.00051999999999999995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946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82</v>
      </c>
      <c r="G189" s="250"/>
      <c r="H189" s="253">
        <v>2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322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947</v>
      </c>
    </row>
    <row r="193" s="2" customFormat="1" ht="37.8" customHeight="1">
      <c r="A193" s="37"/>
      <c r="B193" s="38"/>
      <c r="C193" s="225" t="s">
        <v>327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948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A/n7R5szwG4I8kiOBhMvv/b4QBvMNqMvwOsfsZfo8AlmWSO0XcVnI44YOU2cFoTgV9SUHSXth8zZwRZr9fSDNw==" hashValue="rUR8PCLNNtZjU3QWHaCkbLWWsAcMs60y/tMzCCruM1VHJG+34G4gqmv081LLYGpXruvZ0UuQWbvEqgAk4c96iw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949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ROUND((SUM(BE122:BE127)),  2)</f>
        <v>0</v>
      </c>
      <c r="G35" s="37"/>
      <c r="H35" s="37"/>
      <c r="I35" s="163">
        <v>0.20999999999999999</v>
      </c>
      <c r="J35" s="162">
        <f>ROUND(((SUM(BE122:BE127))*I35),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ROUND((SUM(BF122:BF127)),  2)</f>
        <v>0</v>
      </c>
      <c r="G36" s="37"/>
      <c r="H36" s="37"/>
      <c r="I36" s="163">
        <v>0.14999999999999999</v>
      </c>
      <c r="J36" s="162">
        <f>ROUND(((SUM(BF122:BF127))*I36),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ROUND((SUM(BG122:BG127)),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ROUND((SUM(BH122:BH127)),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ROUND((SUM(BI122:BI127)),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949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951</v>
      </c>
      <c r="E99" s="190"/>
      <c r="F99" s="190"/>
      <c r="G99" s="190"/>
      <c r="H99" s="190"/>
      <c r="I99" s="190"/>
      <c r="J99" s="191">
        <f>J123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952</v>
      </c>
      <c r="E100" s="195"/>
      <c r="F100" s="195"/>
      <c r="G100" s="195"/>
      <c r="H100" s="195"/>
      <c r="I100" s="195"/>
      <c r="J100" s="196">
        <f>J124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167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Klimatizace BOZP III.etapa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147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82" t="s">
        <v>949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149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2 - VRN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 xml:space="preserve"> </v>
      </c>
      <c r="G116" s="39"/>
      <c r="H116" s="39"/>
      <c r="I116" s="31" t="s">
        <v>22</v>
      </c>
      <c r="J116" s="78" t="str">
        <f>IF(J14="","",J14)</f>
        <v>24. 9. 2020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 xml:space="preserve"> </v>
      </c>
      <c r="G118" s="39"/>
      <c r="H118" s="39"/>
      <c r="I118" s="31" t="s">
        <v>29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IF(E20="","",E20)</f>
        <v>Vyplň údaj</v>
      </c>
      <c r="G119" s="39"/>
      <c r="H119" s="39"/>
      <c r="I119" s="31" t="s">
        <v>31</v>
      </c>
      <c r="J119" s="35" t="str">
        <f>E26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8"/>
      <c r="B121" s="199"/>
      <c r="C121" s="200" t="s">
        <v>168</v>
      </c>
      <c r="D121" s="201" t="s">
        <v>58</v>
      </c>
      <c r="E121" s="201" t="s">
        <v>54</v>
      </c>
      <c r="F121" s="201" t="s">
        <v>55</v>
      </c>
      <c r="G121" s="201" t="s">
        <v>169</v>
      </c>
      <c r="H121" s="201" t="s">
        <v>170</v>
      </c>
      <c r="I121" s="201" t="s">
        <v>171</v>
      </c>
      <c r="J121" s="201" t="s">
        <v>153</v>
      </c>
      <c r="K121" s="202" t="s">
        <v>172</v>
      </c>
      <c r="L121" s="203"/>
      <c r="M121" s="99" t="s">
        <v>1</v>
      </c>
      <c r="N121" s="100" t="s">
        <v>37</v>
      </c>
      <c r="O121" s="100" t="s">
        <v>173</v>
      </c>
      <c r="P121" s="100" t="s">
        <v>174</v>
      </c>
      <c r="Q121" s="100" t="s">
        <v>175</v>
      </c>
      <c r="R121" s="100" t="s">
        <v>176</v>
      </c>
      <c r="S121" s="100" t="s">
        <v>177</v>
      </c>
      <c r="T121" s="101" t="s">
        <v>178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7"/>
      <c r="B122" s="38"/>
      <c r="C122" s="106" t="s">
        <v>179</v>
      </c>
      <c r="D122" s="39"/>
      <c r="E122" s="39"/>
      <c r="F122" s="39"/>
      <c r="G122" s="39"/>
      <c r="H122" s="39"/>
      <c r="I122" s="39"/>
      <c r="J122" s="204">
        <f>BK122</f>
        <v>0</v>
      </c>
      <c r="K122" s="39"/>
      <c r="L122" s="43"/>
      <c r="M122" s="102"/>
      <c r="N122" s="205"/>
      <c r="O122" s="103"/>
      <c r="P122" s="206">
        <f>P123</f>
        <v>0</v>
      </c>
      <c r="Q122" s="103"/>
      <c r="R122" s="206">
        <f>R123</f>
        <v>0</v>
      </c>
      <c r="S122" s="103"/>
      <c r="T122" s="207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155</v>
      </c>
      <c r="BK122" s="208">
        <f>BK123</f>
        <v>0</v>
      </c>
    </row>
    <row r="123" s="12" customFormat="1" ht="25.92" customHeight="1">
      <c r="A123" s="12"/>
      <c r="B123" s="209"/>
      <c r="C123" s="210"/>
      <c r="D123" s="211" t="s">
        <v>72</v>
      </c>
      <c r="E123" s="212" t="s">
        <v>143</v>
      </c>
      <c r="F123" s="212" t="s">
        <v>953</v>
      </c>
      <c r="G123" s="210"/>
      <c r="H123" s="210"/>
      <c r="I123" s="213"/>
      <c r="J123" s="21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210</v>
      </c>
      <c r="AT123" s="221" t="s">
        <v>72</v>
      </c>
      <c r="AU123" s="221" t="s">
        <v>73</v>
      </c>
      <c r="AY123" s="220" t="s">
        <v>182</v>
      </c>
      <c r="BK123" s="222">
        <f>BK124</f>
        <v>0</v>
      </c>
    </row>
    <row r="124" s="12" customFormat="1" ht="22.8" customHeight="1">
      <c r="A124" s="12"/>
      <c r="B124" s="209"/>
      <c r="C124" s="210"/>
      <c r="D124" s="211" t="s">
        <v>72</v>
      </c>
      <c r="E124" s="223" t="s">
        <v>954</v>
      </c>
      <c r="F124" s="223" t="s">
        <v>955</v>
      </c>
      <c r="G124" s="210"/>
      <c r="H124" s="210"/>
      <c r="I124" s="213"/>
      <c r="J124" s="224">
        <f>BK124</f>
        <v>0</v>
      </c>
      <c r="K124" s="210"/>
      <c r="L124" s="215"/>
      <c r="M124" s="216"/>
      <c r="N124" s="217"/>
      <c r="O124" s="217"/>
      <c r="P124" s="218">
        <f>SUM(P125:P127)</f>
        <v>0</v>
      </c>
      <c r="Q124" s="217"/>
      <c r="R124" s="218">
        <f>SUM(R125:R127)</f>
        <v>0</v>
      </c>
      <c r="S124" s="217"/>
      <c r="T124" s="219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210</v>
      </c>
      <c r="AT124" s="221" t="s">
        <v>72</v>
      </c>
      <c r="AU124" s="221" t="s">
        <v>80</v>
      </c>
      <c r="AY124" s="220" t="s">
        <v>182</v>
      </c>
      <c r="BK124" s="222">
        <f>SUM(BK125:BK127)</f>
        <v>0</v>
      </c>
    </row>
    <row r="125" s="2" customFormat="1" ht="14.4" customHeight="1">
      <c r="A125" s="37"/>
      <c r="B125" s="38"/>
      <c r="C125" s="225" t="s">
        <v>80</v>
      </c>
      <c r="D125" s="225" t="s">
        <v>185</v>
      </c>
      <c r="E125" s="226" t="s">
        <v>956</v>
      </c>
      <c r="F125" s="227" t="s">
        <v>957</v>
      </c>
      <c r="G125" s="228" t="s">
        <v>188</v>
      </c>
      <c r="H125" s="229">
        <v>19</v>
      </c>
      <c r="I125" s="230"/>
      <c r="J125" s="231">
        <f>ROUND(I125*H125,2)</f>
        <v>0</v>
      </c>
      <c r="K125" s="227" t="s">
        <v>196</v>
      </c>
      <c r="L125" s="43"/>
      <c r="M125" s="232" t="s">
        <v>1</v>
      </c>
      <c r="N125" s="233" t="s">
        <v>38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958</v>
      </c>
      <c r="AT125" s="236" t="s">
        <v>185</v>
      </c>
      <c r="AU125" s="236" t="s">
        <v>82</v>
      </c>
      <c r="AY125" s="16" t="s">
        <v>182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80</v>
      </c>
      <c r="BK125" s="237">
        <f>ROUND(I125*H125,2)</f>
        <v>0</v>
      </c>
      <c r="BL125" s="16" t="s">
        <v>958</v>
      </c>
      <c r="BM125" s="236" t="s">
        <v>959</v>
      </c>
    </row>
    <row r="126" s="13" customFormat="1">
      <c r="A126" s="13"/>
      <c r="B126" s="238"/>
      <c r="C126" s="239"/>
      <c r="D126" s="240" t="s">
        <v>191</v>
      </c>
      <c r="E126" s="241" t="s">
        <v>1</v>
      </c>
      <c r="F126" s="242" t="s">
        <v>960</v>
      </c>
      <c r="G126" s="239"/>
      <c r="H126" s="241" t="s">
        <v>1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191</v>
      </c>
      <c r="AU126" s="248" t="s">
        <v>82</v>
      </c>
      <c r="AV126" s="13" t="s">
        <v>80</v>
      </c>
      <c r="AW126" s="13" t="s">
        <v>30</v>
      </c>
      <c r="AX126" s="13" t="s">
        <v>73</v>
      </c>
      <c r="AY126" s="248" t="s">
        <v>182</v>
      </c>
    </row>
    <row r="127" s="14" customFormat="1">
      <c r="A127" s="14"/>
      <c r="B127" s="249"/>
      <c r="C127" s="250"/>
      <c r="D127" s="240" t="s">
        <v>191</v>
      </c>
      <c r="E127" s="251" t="s">
        <v>1</v>
      </c>
      <c r="F127" s="252" t="s">
        <v>282</v>
      </c>
      <c r="G127" s="250"/>
      <c r="H127" s="253">
        <v>19</v>
      </c>
      <c r="I127" s="254"/>
      <c r="J127" s="250"/>
      <c r="K127" s="250"/>
      <c r="L127" s="255"/>
      <c r="M127" s="270"/>
      <c r="N127" s="271"/>
      <c r="O127" s="271"/>
      <c r="P127" s="271"/>
      <c r="Q127" s="271"/>
      <c r="R127" s="271"/>
      <c r="S127" s="271"/>
      <c r="T127" s="27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191</v>
      </c>
      <c r="AU127" s="259" t="s">
        <v>82</v>
      </c>
      <c r="AV127" s="14" t="s">
        <v>82</v>
      </c>
      <c r="AW127" s="14" t="s">
        <v>30</v>
      </c>
      <c r="AX127" s="14" t="s">
        <v>80</v>
      </c>
      <c r="AY127" s="259" t="s">
        <v>182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dCD6WRPgEZys9VRPvzGpPbFqz9lF43prnm+qOixveL0zVmKSUR2bU+G+RiEVUYGzWySr7nM95QM56nDkqSOlhQ==" hashValue="OUB7CPm9uwer/rehtn/Fcb1muji5QUbbxcE2ovOTKHmMqV2pJKUaXSR26fpdUMnp8MhpIgNsAfXkwU6NnCPl7Q==" algorithmName="SHA-512" password="CC35"/>
  <autoFilter ref="C121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346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Brno Slatina 2 - IC5000308598 (st.2 - PO Brno)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J149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J151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Brno Slatina 2 - IC5000308598 (st.2 - PO Brno)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P132+P151+P190</f>
        <v>0</v>
      </c>
      <c r="Q131" s="103"/>
      <c r="R131" s="206">
        <f>R132+R151+R190</f>
        <v>0.357348</v>
      </c>
      <c r="S131" s="103"/>
      <c r="T131" s="207">
        <f>T132+T151+T190</f>
        <v>0.54400800000000005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BK132+BK151+BK190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P133+P143+P149</f>
        <v>0</v>
      </c>
      <c r="Q132" s="217"/>
      <c r="R132" s="218">
        <f>R133+R143+R149</f>
        <v>0.100648</v>
      </c>
      <c r="S132" s="217"/>
      <c r="T132" s="219">
        <f>T133+T143+T149</f>
        <v>0.5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BK133+BK143+BK149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SUM(P134:P142)</f>
        <v>0</v>
      </c>
      <c r="Q133" s="217"/>
      <c r="R133" s="218">
        <f>SUM(R134:R142)</f>
        <v>0.100648</v>
      </c>
      <c r="S133" s="217"/>
      <c r="T133" s="219">
        <f>SUM(T134:T142)</f>
        <v>0.5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SUM(BK134:BK142)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347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4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348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189</v>
      </c>
      <c r="G138" s="250"/>
      <c r="H138" s="253">
        <v>4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4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349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16.199999999999999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0.00064800000000000003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350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207</v>
      </c>
      <c r="G142" s="250"/>
      <c r="H142" s="253">
        <v>16.199999999999999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12" customFormat="1" ht="22.8" customHeight="1">
      <c r="A143" s="12"/>
      <c r="B143" s="209"/>
      <c r="C143" s="210"/>
      <c r="D143" s="211" t="s">
        <v>72</v>
      </c>
      <c r="E143" s="223" t="s">
        <v>208</v>
      </c>
      <c r="F143" s="223" t="s">
        <v>209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SUM(P144:P148)</f>
        <v>0</v>
      </c>
      <c r="Q143" s="217"/>
      <c r="R143" s="218">
        <f>SUM(R144:R148)</f>
        <v>0</v>
      </c>
      <c r="S143" s="217"/>
      <c r="T143" s="219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72</v>
      </c>
      <c r="AU143" s="221" t="s">
        <v>80</v>
      </c>
      <c r="AY143" s="220" t="s">
        <v>182</v>
      </c>
      <c r="BK143" s="222">
        <f>SUM(BK144:BK148)</f>
        <v>0</v>
      </c>
    </row>
    <row r="144" s="2" customFormat="1" ht="24.15" customHeight="1">
      <c r="A144" s="37"/>
      <c r="B144" s="38"/>
      <c r="C144" s="225" t="s">
        <v>210</v>
      </c>
      <c r="D144" s="225" t="s">
        <v>185</v>
      </c>
      <c r="E144" s="226" t="s">
        <v>211</v>
      </c>
      <c r="F144" s="227" t="s">
        <v>212</v>
      </c>
      <c r="G144" s="228" t="s">
        <v>213</v>
      </c>
      <c r="H144" s="229">
        <v>0.54400000000000004</v>
      </c>
      <c r="I144" s="230"/>
      <c r="J144" s="231">
        <f>ROUND(I144*H144,2)</f>
        <v>0</v>
      </c>
      <c r="K144" s="227" t="s">
        <v>196</v>
      </c>
      <c r="L144" s="43"/>
      <c r="M144" s="232" t="s">
        <v>1</v>
      </c>
      <c r="N144" s="233" t="s">
        <v>38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189</v>
      </c>
      <c r="AT144" s="236" t="s">
        <v>185</v>
      </c>
      <c r="AU144" s="236" t="s">
        <v>82</v>
      </c>
      <c r="AY144" s="16" t="s">
        <v>182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189</v>
      </c>
      <c r="BM144" s="236" t="s">
        <v>351</v>
      </c>
    </row>
    <row r="145" s="2" customFormat="1" ht="24.15" customHeight="1">
      <c r="A145" s="37"/>
      <c r="B145" s="38"/>
      <c r="C145" s="225" t="s">
        <v>215</v>
      </c>
      <c r="D145" s="225" t="s">
        <v>185</v>
      </c>
      <c r="E145" s="226" t="s">
        <v>216</v>
      </c>
      <c r="F145" s="227" t="s">
        <v>217</v>
      </c>
      <c r="G145" s="228" t="s">
        <v>213</v>
      </c>
      <c r="H145" s="229">
        <v>0.54400000000000004</v>
      </c>
      <c r="I145" s="230"/>
      <c r="J145" s="231">
        <f>ROUND(I145*H145,2)</f>
        <v>0</v>
      </c>
      <c r="K145" s="227" t="s">
        <v>196</v>
      </c>
      <c r="L145" s="43"/>
      <c r="M145" s="232" t="s">
        <v>1</v>
      </c>
      <c r="N145" s="233" t="s">
        <v>38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189</v>
      </c>
      <c r="AT145" s="236" t="s">
        <v>185</v>
      </c>
      <c r="AU145" s="236" t="s">
        <v>82</v>
      </c>
      <c r="AY145" s="16" t="s">
        <v>182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189</v>
      </c>
      <c r="BM145" s="236" t="s">
        <v>352</v>
      </c>
    </row>
    <row r="146" s="2" customFormat="1" ht="24.15" customHeight="1">
      <c r="A146" s="37"/>
      <c r="B146" s="38"/>
      <c r="C146" s="225" t="s">
        <v>219</v>
      </c>
      <c r="D146" s="225" t="s">
        <v>185</v>
      </c>
      <c r="E146" s="226" t="s">
        <v>220</v>
      </c>
      <c r="F146" s="227" t="s">
        <v>221</v>
      </c>
      <c r="G146" s="228" t="s">
        <v>213</v>
      </c>
      <c r="H146" s="229">
        <v>5.4400000000000004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353</v>
      </c>
    </row>
    <row r="147" s="14" customFormat="1">
      <c r="A147" s="14"/>
      <c r="B147" s="249"/>
      <c r="C147" s="250"/>
      <c r="D147" s="240" t="s">
        <v>191</v>
      </c>
      <c r="E147" s="251" t="s">
        <v>1</v>
      </c>
      <c r="F147" s="252" t="s">
        <v>223</v>
      </c>
      <c r="G147" s="250"/>
      <c r="H147" s="253">
        <v>5.4400000000000004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191</v>
      </c>
      <c r="AU147" s="259" t="s">
        <v>82</v>
      </c>
      <c r="AV147" s="14" t="s">
        <v>82</v>
      </c>
      <c r="AW147" s="14" t="s">
        <v>30</v>
      </c>
      <c r="AX147" s="14" t="s">
        <v>80</v>
      </c>
      <c r="AY147" s="259" t="s">
        <v>182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225</v>
      </c>
      <c r="F148" s="227" t="s">
        <v>226</v>
      </c>
      <c r="G148" s="228" t="s">
        <v>213</v>
      </c>
      <c r="H148" s="229">
        <v>0.54400000000000004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354</v>
      </c>
    </row>
    <row r="149" s="12" customFormat="1" ht="22.8" customHeight="1">
      <c r="A149" s="12"/>
      <c r="B149" s="209"/>
      <c r="C149" s="210"/>
      <c r="D149" s="211" t="s">
        <v>72</v>
      </c>
      <c r="E149" s="223" t="s">
        <v>228</v>
      </c>
      <c r="F149" s="223" t="s">
        <v>229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P150</f>
        <v>0</v>
      </c>
      <c r="Q149" s="217"/>
      <c r="R149" s="218">
        <f>R150</f>
        <v>0</v>
      </c>
      <c r="S149" s="217"/>
      <c r="T149" s="219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80</v>
      </c>
      <c r="AT149" s="221" t="s">
        <v>72</v>
      </c>
      <c r="AU149" s="221" t="s">
        <v>80</v>
      </c>
      <c r="AY149" s="220" t="s">
        <v>182</v>
      </c>
      <c r="BK149" s="222">
        <f>BK150</f>
        <v>0</v>
      </c>
    </row>
    <row r="150" s="2" customFormat="1" ht="14.4" customHeight="1">
      <c r="A150" s="37"/>
      <c r="B150" s="38"/>
      <c r="C150" s="225" t="s">
        <v>183</v>
      </c>
      <c r="D150" s="225" t="s">
        <v>185</v>
      </c>
      <c r="E150" s="226" t="s">
        <v>230</v>
      </c>
      <c r="F150" s="227" t="s">
        <v>231</v>
      </c>
      <c r="G150" s="228" t="s">
        <v>213</v>
      </c>
      <c r="H150" s="229">
        <v>0.10100000000000001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355</v>
      </c>
    </row>
    <row r="151" s="12" customFormat="1" ht="25.92" customHeight="1">
      <c r="A151" s="12"/>
      <c r="B151" s="209"/>
      <c r="C151" s="210"/>
      <c r="D151" s="211" t="s">
        <v>72</v>
      </c>
      <c r="E151" s="212" t="s">
        <v>233</v>
      </c>
      <c r="F151" s="212" t="s">
        <v>234</v>
      </c>
      <c r="G151" s="210"/>
      <c r="H151" s="210"/>
      <c r="I151" s="213"/>
      <c r="J151" s="214">
        <f>BK151</f>
        <v>0</v>
      </c>
      <c r="K151" s="210"/>
      <c r="L151" s="215"/>
      <c r="M151" s="216"/>
      <c r="N151" s="217"/>
      <c r="O151" s="217"/>
      <c r="P151" s="218">
        <f>P152+P161+P177+P183</f>
        <v>0</v>
      </c>
      <c r="Q151" s="217"/>
      <c r="R151" s="218">
        <f>R152+R161+R177+R183</f>
        <v>0.25669999999999998</v>
      </c>
      <c r="S151" s="217"/>
      <c r="T151" s="219">
        <f>T152+T161+T177+T183</f>
        <v>0.044008000000000005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82</v>
      </c>
      <c r="AT151" s="221" t="s">
        <v>72</v>
      </c>
      <c r="AU151" s="221" t="s">
        <v>73</v>
      </c>
      <c r="AY151" s="220" t="s">
        <v>182</v>
      </c>
      <c r="BK151" s="222">
        <f>BK152+BK161+BK177+BK183</f>
        <v>0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235</v>
      </c>
      <c r="F152" s="223" t="s">
        <v>236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SUM(P153:P160)</f>
        <v>0</v>
      </c>
      <c r="Q152" s="217"/>
      <c r="R152" s="218">
        <f>SUM(R153:R160)</f>
        <v>0.00164</v>
      </c>
      <c r="S152" s="217"/>
      <c r="T152" s="219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82</v>
      </c>
      <c r="AT152" s="221" t="s">
        <v>72</v>
      </c>
      <c r="AU152" s="221" t="s">
        <v>80</v>
      </c>
      <c r="AY152" s="220" t="s">
        <v>182</v>
      </c>
      <c r="BK152" s="222">
        <f>SUM(BK153:BK160)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238</v>
      </c>
      <c r="F153" s="227" t="s">
        <v>239</v>
      </c>
      <c r="G153" s="228" t="s">
        <v>240</v>
      </c>
      <c r="H153" s="229">
        <v>4</v>
      </c>
      <c r="I153" s="230"/>
      <c r="J153" s="231">
        <f>ROUND(I153*H153,2)</f>
        <v>0</v>
      </c>
      <c r="K153" s="227" t="s">
        <v>1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0.00040999999999999999</v>
      </c>
      <c r="R153" s="234">
        <f>Q153*H153</f>
        <v>0.00164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241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241</v>
      </c>
      <c r="BM153" s="236" t="s">
        <v>356</v>
      </c>
    </row>
    <row r="154" s="13" customFormat="1">
      <c r="A154" s="13"/>
      <c r="B154" s="238"/>
      <c r="C154" s="239"/>
      <c r="D154" s="240" t="s">
        <v>191</v>
      </c>
      <c r="E154" s="241" t="s">
        <v>1</v>
      </c>
      <c r="F154" s="242" t="s">
        <v>243</v>
      </c>
      <c r="G154" s="239"/>
      <c r="H154" s="241" t="s">
        <v>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191</v>
      </c>
      <c r="AU154" s="248" t="s">
        <v>82</v>
      </c>
      <c r="AV154" s="13" t="s">
        <v>80</v>
      </c>
      <c r="AW154" s="13" t="s">
        <v>30</v>
      </c>
      <c r="AX154" s="13" t="s">
        <v>73</v>
      </c>
      <c r="AY154" s="248" t="s">
        <v>182</v>
      </c>
    </row>
    <row r="155" s="14" customFormat="1">
      <c r="A155" s="14"/>
      <c r="B155" s="249"/>
      <c r="C155" s="250"/>
      <c r="D155" s="240" t="s">
        <v>191</v>
      </c>
      <c r="E155" s="251" t="s">
        <v>1</v>
      </c>
      <c r="F155" s="252" t="s">
        <v>189</v>
      </c>
      <c r="G155" s="250"/>
      <c r="H155" s="253">
        <v>4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191</v>
      </c>
      <c r="AU155" s="259" t="s">
        <v>82</v>
      </c>
      <c r="AV155" s="14" t="s">
        <v>82</v>
      </c>
      <c r="AW155" s="14" t="s">
        <v>30</v>
      </c>
      <c r="AX155" s="14" t="s">
        <v>80</v>
      </c>
      <c r="AY155" s="259" t="s">
        <v>182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245</v>
      </c>
      <c r="F156" s="227" t="s">
        <v>246</v>
      </c>
      <c r="G156" s="228" t="s">
        <v>247</v>
      </c>
      <c r="H156" s="229">
        <v>1</v>
      </c>
      <c r="I156" s="230"/>
      <c r="J156" s="231">
        <f>ROUND(I156*H156,2)</f>
        <v>0</v>
      </c>
      <c r="K156" s="227" t="s">
        <v>196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357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80</v>
      </c>
      <c r="G157" s="250"/>
      <c r="H157" s="253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24.15" customHeight="1">
      <c r="A158" s="37"/>
      <c r="B158" s="38"/>
      <c r="C158" s="260" t="s">
        <v>249</v>
      </c>
      <c r="D158" s="260" t="s">
        <v>250</v>
      </c>
      <c r="E158" s="261" t="s">
        <v>251</v>
      </c>
      <c r="F158" s="262" t="s">
        <v>252</v>
      </c>
      <c r="G158" s="263" t="s">
        <v>247</v>
      </c>
      <c r="H158" s="264">
        <v>1</v>
      </c>
      <c r="I158" s="265"/>
      <c r="J158" s="266">
        <f>ROUND(I158*H158,2)</f>
        <v>0</v>
      </c>
      <c r="K158" s="262" t="s">
        <v>1</v>
      </c>
      <c r="L158" s="267"/>
      <c r="M158" s="268" t="s">
        <v>1</v>
      </c>
      <c r="N158" s="269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253</v>
      </c>
      <c r="AT158" s="236" t="s">
        <v>250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358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80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25" t="s">
        <v>255</v>
      </c>
      <c r="D160" s="225" t="s">
        <v>185</v>
      </c>
      <c r="E160" s="226" t="s">
        <v>256</v>
      </c>
      <c r="F160" s="227" t="s">
        <v>257</v>
      </c>
      <c r="G160" s="228" t="s">
        <v>213</v>
      </c>
      <c r="H160" s="229">
        <v>0.002</v>
      </c>
      <c r="I160" s="230"/>
      <c r="J160" s="231">
        <f>ROUND(I160*H160,2)</f>
        <v>0</v>
      </c>
      <c r="K160" s="227" t="s">
        <v>196</v>
      </c>
      <c r="L160" s="43"/>
      <c r="M160" s="232" t="s">
        <v>1</v>
      </c>
      <c r="N160" s="233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241</v>
      </c>
      <c r="AT160" s="236" t="s">
        <v>185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359</v>
      </c>
    </row>
    <row r="161" s="12" customFormat="1" ht="22.8" customHeight="1">
      <c r="A161" s="12"/>
      <c r="B161" s="209"/>
      <c r="C161" s="210"/>
      <c r="D161" s="211" t="s">
        <v>72</v>
      </c>
      <c r="E161" s="223" t="s">
        <v>259</v>
      </c>
      <c r="F161" s="223" t="s">
        <v>260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SUM(P162:P176)</f>
        <v>0</v>
      </c>
      <c r="Q161" s="217"/>
      <c r="R161" s="218">
        <f>SUM(R162:R176)</f>
        <v>0.0040000000000000001</v>
      </c>
      <c r="S161" s="217"/>
      <c r="T161" s="219">
        <f>SUM(T162:T176)</f>
        <v>0.044008000000000005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82</v>
      </c>
      <c r="AT161" s="221" t="s">
        <v>72</v>
      </c>
      <c r="AU161" s="221" t="s">
        <v>80</v>
      </c>
      <c r="AY161" s="220" t="s">
        <v>182</v>
      </c>
      <c r="BK161" s="222">
        <f>SUM(BK162:BK176)</f>
        <v>0</v>
      </c>
    </row>
    <row r="162" s="2" customFormat="1" ht="14.4" customHeight="1">
      <c r="A162" s="37"/>
      <c r="B162" s="38"/>
      <c r="C162" s="225" t="s">
        <v>261</v>
      </c>
      <c r="D162" s="225" t="s">
        <v>185</v>
      </c>
      <c r="E162" s="226" t="s">
        <v>262</v>
      </c>
      <c r="F162" s="227" t="s">
        <v>263</v>
      </c>
      <c r="G162" s="228" t="s">
        <v>264</v>
      </c>
      <c r="H162" s="229">
        <v>1</v>
      </c>
      <c r="I162" s="230"/>
      <c r="J162" s="231">
        <f>ROUND(I162*H162,2)</f>
        <v>0</v>
      </c>
      <c r="K162" s="227" t="s">
        <v>1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360</v>
      </c>
    </row>
    <row r="163" s="2" customFormat="1" ht="14.4" customHeight="1">
      <c r="A163" s="37"/>
      <c r="B163" s="38"/>
      <c r="C163" s="225" t="s">
        <v>8</v>
      </c>
      <c r="D163" s="225" t="s">
        <v>185</v>
      </c>
      <c r="E163" s="226" t="s">
        <v>266</v>
      </c>
      <c r="F163" s="227" t="s">
        <v>267</v>
      </c>
      <c r="G163" s="228" t="s">
        <v>240</v>
      </c>
      <c r="H163" s="229">
        <v>1</v>
      </c>
      <c r="I163" s="230"/>
      <c r="J163" s="231">
        <f>ROUND(I163*H163,2)</f>
        <v>0</v>
      </c>
      <c r="K163" s="227" t="s">
        <v>1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361</v>
      </c>
    </row>
    <row r="164" s="2" customFormat="1" ht="14.4" customHeight="1">
      <c r="A164" s="37"/>
      <c r="B164" s="38"/>
      <c r="C164" s="225" t="s">
        <v>241</v>
      </c>
      <c r="D164" s="225" t="s">
        <v>185</v>
      </c>
      <c r="E164" s="226" t="s">
        <v>269</v>
      </c>
      <c r="F164" s="227" t="s">
        <v>270</v>
      </c>
      <c r="G164" s="228" t="s">
        <v>240</v>
      </c>
      <c r="H164" s="229">
        <v>2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0.002</v>
      </c>
      <c r="R164" s="234">
        <f>Q164*H164</f>
        <v>0.0040000000000000001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362</v>
      </c>
    </row>
    <row r="165" s="13" customFormat="1">
      <c r="A165" s="13"/>
      <c r="B165" s="238"/>
      <c r="C165" s="239"/>
      <c r="D165" s="240" t="s">
        <v>191</v>
      </c>
      <c r="E165" s="241" t="s">
        <v>1</v>
      </c>
      <c r="F165" s="242" t="s">
        <v>272</v>
      </c>
      <c r="G165" s="239"/>
      <c r="H165" s="241" t="s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191</v>
      </c>
      <c r="AU165" s="248" t="s">
        <v>82</v>
      </c>
      <c r="AV165" s="13" t="s">
        <v>80</v>
      </c>
      <c r="AW165" s="13" t="s">
        <v>30</v>
      </c>
      <c r="AX165" s="13" t="s">
        <v>73</v>
      </c>
      <c r="AY165" s="248" t="s">
        <v>182</v>
      </c>
    </row>
    <row r="166" s="14" customFormat="1">
      <c r="A166" s="14"/>
      <c r="B166" s="249"/>
      <c r="C166" s="250"/>
      <c r="D166" s="240" t="s">
        <v>191</v>
      </c>
      <c r="E166" s="251" t="s">
        <v>1</v>
      </c>
      <c r="F166" s="252" t="s">
        <v>82</v>
      </c>
      <c r="G166" s="250"/>
      <c r="H166" s="253">
        <v>2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191</v>
      </c>
      <c r="AU166" s="259" t="s">
        <v>82</v>
      </c>
      <c r="AV166" s="14" t="s">
        <v>82</v>
      </c>
      <c r="AW166" s="14" t="s">
        <v>30</v>
      </c>
      <c r="AX166" s="14" t="s">
        <v>80</v>
      </c>
      <c r="AY166" s="259" t="s">
        <v>182</v>
      </c>
    </row>
    <row r="167" s="2" customFormat="1" ht="24.15" customHeight="1">
      <c r="A167" s="37"/>
      <c r="B167" s="38"/>
      <c r="C167" s="225" t="s">
        <v>273</v>
      </c>
      <c r="D167" s="225" t="s">
        <v>185</v>
      </c>
      <c r="E167" s="226" t="s">
        <v>274</v>
      </c>
      <c r="F167" s="227" t="s">
        <v>275</v>
      </c>
      <c r="G167" s="228" t="s">
        <v>247</v>
      </c>
      <c r="H167" s="229">
        <v>1</v>
      </c>
      <c r="I167" s="230"/>
      <c r="J167" s="231">
        <f>ROUND(I167*H167,2)</f>
        <v>0</v>
      </c>
      <c r="K167" s="227" t="s">
        <v>196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189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189</v>
      </c>
      <c r="BM167" s="236" t="s">
        <v>363</v>
      </c>
    </row>
    <row r="168" s="2" customFormat="1" ht="14.4" customHeight="1">
      <c r="A168" s="37"/>
      <c r="B168" s="38"/>
      <c r="C168" s="260" t="s">
        <v>277</v>
      </c>
      <c r="D168" s="260" t="s">
        <v>250</v>
      </c>
      <c r="E168" s="261" t="s">
        <v>278</v>
      </c>
      <c r="F168" s="262" t="s">
        <v>279</v>
      </c>
      <c r="G168" s="263" t="s">
        <v>188</v>
      </c>
      <c r="H168" s="264">
        <v>1</v>
      </c>
      <c r="I168" s="265"/>
      <c r="J168" s="266">
        <f>ROUND(I168*H168,2)</f>
        <v>0</v>
      </c>
      <c r="K168" s="262" t="s">
        <v>1</v>
      </c>
      <c r="L168" s="267"/>
      <c r="M168" s="268" t="s">
        <v>1</v>
      </c>
      <c r="N168" s="269" t="s">
        <v>38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224</v>
      </c>
      <c r="AT168" s="236" t="s">
        <v>250</v>
      </c>
      <c r="AU168" s="236" t="s">
        <v>82</v>
      </c>
      <c r="AY168" s="16" t="s">
        <v>182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189</v>
      </c>
      <c r="BM168" s="236" t="s">
        <v>364</v>
      </c>
    </row>
    <row r="169" s="13" customFormat="1">
      <c r="A169" s="13"/>
      <c r="B169" s="238"/>
      <c r="C169" s="239"/>
      <c r="D169" s="240" t="s">
        <v>191</v>
      </c>
      <c r="E169" s="241" t="s">
        <v>1</v>
      </c>
      <c r="F169" s="242" t="s">
        <v>281</v>
      </c>
      <c r="G169" s="239"/>
      <c r="H169" s="241" t="s">
        <v>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191</v>
      </c>
      <c r="AU169" s="248" t="s">
        <v>82</v>
      </c>
      <c r="AV169" s="13" t="s">
        <v>80</v>
      </c>
      <c r="AW169" s="13" t="s">
        <v>30</v>
      </c>
      <c r="AX169" s="13" t="s">
        <v>73</v>
      </c>
      <c r="AY169" s="248" t="s">
        <v>182</v>
      </c>
    </row>
    <row r="170" s="14" customFormat="1">
      <c r="A170" s="14"/>
      <c r="B170" s="249"/>
      <c r="C170" s="250"/>
      <c r="D170" s="240" t="s">
        <v>191</v>
      </c>
      <c r="E170" s="251" t="s">
        <v>1</v>
      </c>
      <c r="F170" s="252" t="s">
        <v>80</v>
      </c>
      <c r="G170" s="250"/>
      <c r="H170" s="253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191</v>
      </c>
      <c r="AU170" s="259" t="s">
        <v>82</v>
      </c>
      <c r="AV170" s="14" t="s">
        <v>82</v>
      </c>
      <c r="AW170" s="14" t="s">
        <v>30</v>
      </c>
      <c r="AX170" s="14" t="s">
        <v>80</v>
      </c>
      <c r="AY170" s="259" t="s">
        <v>182</v>
      </c>
    </row>
    <row r="171" s="2" customFormat="1" ht="24.15" customHeight="1">
      <c r="A171" s="37"/>
      <c r="B171" s="38"/>
      <c r="C171" s="225" t="s">
        <v>282</v>
      </c>
      <c r="D171" s="225" t="s">
        <v>185</v>
      </c>
      <c r="E171" s="226" t="s">
        <v>283</v>
      </c>
      <c r="F171" s="227" t="s">
        <v>284</v>
      </c>
      <c r="G171" s="228" t="s">
        <v>247</v>
      </c>
      <c r="H171" s="229">
        <v>1</v>
      </c>
      <c r="I171" s="230"/>
      <c r="J171" s="231">
        <f>ROUND(I171*H171,2)</f>
        <v>0</v>
      </c>
      <c r="K171" s="227" t="s">
        <v>196</v>
      </c>
      <c r="L171" s="43"/>
      <c r="M171" s="232" t="s">
        <v>1</v>
      </c>
      <c r="N171" s="233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0.01</v>
      </c>
      <c r="T171" s="235">
        <f>S171*H171</f>
        <v>0.01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241</v>
      </c>
      <c r="AT171" s="236" t="s">
        <v>185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241</v>
      </c>
      <c r="BM171" s="236" t="s">
        <v>365</v>
      </c>
    </row>
    <row r="172" s="2" customFormat="1" ht="24.15" customHeight="1">
      <c r="A172" s="37"/>
      <c r="B172" s="38"/>
      <c r="C172" s="225" t="s">
        <v>286</v>
      </c>
      <c r="D172" s="225" t="s">
        <v>185</v>
      </c>
      <c r="E172" s="226" t="s">
        <v>287</v>
      </c>
      <c r="F172" s="227" t="s">
        <v>288</v>
      </c>
      <c r="G172" s="228" t="s">
        <v>247</v>
      </c>
      <c r="H172" s="229">
        <v>1</v>
      </c>
      <c r="I172" s="230"/>
      <c r="J172" s="231">
        <f>ROUND(I172*H172,2)</f>
        <v>0</v>
      </c>
      <c r="K172" s="227" t="s">
        <v>196</v>
      </c>
      <c r="L172" s="43"/>
      <c r="M172" s="232" t="s">
        <v>1</v>
      </c>
      <c r="N172" s="233" t="s">
        <v>38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189</v>
      </c>
      <c r="AT172" s="236" t="s">
        <v>185</v>
      </c>
      <c r="AU172" s="236" t="s">
        <v>82</v>
      </c>
      <c r="AY172" s="16" t="s">
        <v>182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189</v>
      </c>
      <c r="BM172" s="236" t="s">
        <v>366</v>
      </c>
    </row>
    <row r="173" s="2" customFormat="1" ht="24.15" customHeight="1">
      <c r="A173" s="37"/>
      <c r="B173" s="38"/>
      <c r="C173" s="225" t="s">
        <v>7</v>
      </c>
      <c r="D173" s="225" t="s">
        <v>185</v>
      </c>
      <c r="E173" s="226" t="s">
        <v>290</v>
      </c>
      <c r="F173" s="227" t="s">
        <v>291</v>
      </c>
      <c r="G173" s="228" t="s">
        <v>247</v>
      </c>
      <c r="H173" s="229">
        <v>1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0.034000000000000002</v>
      </c>
      <c r="T173" s="235">
        <f>S173*H173</f>
        <v>0.034000000000000002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241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241</v>
      </c>
      <c r="BM173" s="236" t="s">
        <v>367</v>
      </c>
    </row>
    <row r="174" s="2" customFormat="1" ht="24.15" customHeight="1">
      <c r="A174" s="37"/>
      <c r="B174" s="38"/>
      <c r="C174" s="225" t="s">
        <v>293</v>
      </c>
      <c r="D174" s="225" t="s">
        <v>185</v>
      </c>
      <c r="E174" s="226" t="s">
        <v>294</v>
      </c>
      <c r="F174" s="227" t="s">
        <v>295</v>
      </c>
      <c r="G174" s="228" t="s">
        <v>240</v>
      </c>
      <c r="H174" s="229">
        <v>2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3.9999999999999998E-06</v>
      </c>
      <c r="T174" s="235">
        <f>S174*H174</f>
        <v>7.9999999999999996E-06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241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241</v>
      </c>
      <c r="BM174" s="236" t="s">
        <v>368</v>
      </c>
    </row>
    <row r="175" s="2" customFormat="1" ht="24.15" customHeight="1">
      <c r="A175" s="37"/>
      <c r="B175" s="38"/>
      <c r="C175" s="225" t="s">
        <v>297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369</v>
      </c>
    </row>
    <row r="176" s="2" customFormat="1" ht="24.15" customHeight="1">
      <c r="A176" s="37"/>
      <c r="B176" s="38"/>
      <c r="C176" s="225" t="s">
        <v>301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370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307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371</v>
      </c>
    </row>
    <row r="179" s="2" customFormat="1" ht="14.4" customHeight="1">
      <c r="A179" s="37"/>
      <c r="B179" s="38"/>
      <c r="C179" s="260" t="s">
        <v>311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372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373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316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374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0.00046000000000000001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322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1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0.00020000000000000001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375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80</v>
      </c>
      <c r="G186" s="250"/>
      <c r="H186" s="253">
        <v>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327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1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0.00025999999999999998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376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80</v>
      </c>
      <c r="G189" s="250"/>
      <c r="H189" s="253">
        <v>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334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377</v>
      </c>
    </row>
    <row r="193" s="2" customFormat="1" ht="37.8" customHeight="1">
      <c r="A193" s="37"/>
      <c r="B193" s="38"/>
      <c r="C193" s="225" t="s">
        <v>340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378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Y1FS30AOqLUxdTsOYfnN/AgaCqFoUXYe3bT663DlIxfdt8XyLvyUJTLS2fP2IMHKOP7cRlvKvfYho5lsWZiaiA==" hashValue="Gvrhikj53bo+ZetxBoF69csgSuCnUjqAeQ10H4lf6dtoYfj3KXWygpwiPhTERnztlMYx0RnxsEHVVHIySFOxuw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379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ROUND((SUM(BE131:BE201)),  2)</f>
        <v>0</v>
      </c>
      <c r="G35" s="37"/>
      <c r="H35" s="37"/>
      <c r="I35" s="163">
        <v>0.20999999999999999</v>
      </c>
      <c r="J35" s="162">
        <f>ROUND(((SUM(BE131:BE201))*I35),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ROUND((SUM(BF131:BF201)),  2)</f>
        <v>0</v>
      </c>
      <c r="G36" s="37"/>
      <c r="H36" s="37"/>
      <c r="I36" s="163">
        <v>0.14999999999999999</v>
      </c>
      <c r="J36" s="162">
        <f>ROUND(((SUM(BF131:BF201))*I36),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ROUND((SUM(BG131:BG201)),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ROUND((SUM(BH131:BH201)),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ROUND((SUM(BI131:BI201)),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Brno Malom.VB Sever - IC6000385606 (DK - PO Brno)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J186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J192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J195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J196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Brno Malom.VB Sever - IC6000385606 (DK - PO Brno)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P132+P154+P195</f>
        <v>0</v>
      </c>
      <c r="Q131" s="103"/>
      <c r="R131" s="206">
        <f>R132+R154+R195</f>
        <v>0.41542999999999997</v>
      </c>
      <c r="S131" s="103"/>
      <c r="T131" s="207">
        <f>T132+T154+T195</f>
        <v>0.58502799999999999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BK132+BK154+BK195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P133+P146+P152</f>
        <v>0</v>
      </c>
      <c r="Q132" s="217"/>
      <c r="R132" s="218">
        <f>R133+R146+R152</f>
        <v>0.10387</v>
      </c>
      <c r="S132" s="217"/>
      <c r="T132" s="219">
        <f>T133+T146+T152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BK133+BK146+BK152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SUM(P134:P145)</f>
        <v>0</v>
      </c>
      <c r="Q133" s="217"/>
      <c r="R133" s="218">
        <f>SUM(R134:R145)</f>
        <v>0.10387</v>
      </c>
      <c r="S133" s="217"/>
      <c r="T133" s="219">
        <f>SUM(T134:T145)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SUM(BK134:BK145)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380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18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381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382</v>
      </c>
      <c r="G138" s="250"/>
      <c r="H138" s="253">
        <v>18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18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383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80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0.0032000000000000002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384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385</v>
      </c>
      <c r="G142" s="250"/>
      <c r="H142" s="253">
        <v>80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2" customFormat="1" ht="24.15" customHeight="1">
      <c r="A143" s="37"/>
      <c r="B143" s="38"/>
      <c r="C143" s="225" t="s">
        <v>210</v>
      </c>
      <c r="D143" s="225" t="s">
        <v>185</v>
      </c>
      <c r="E143" s="226" t="s">
        <v>386</v>
      </c>
      <c r="F143" s="227" t="s">
        <v>387</v>
      </c>
      <c r="G143" s="228" t="s">
        <v>240</v>
      </c>
      <c r="H143" s="229">
        <v>1</v>
      </c>
      <c r="I143" s="230"/>
      <c r="J143" s="231">
        <f>ROUND(I143*H143,2)</f>
        <v>0</v>
      </c>
      <c r="K143" s="227" t="s">
        <v>196</v>
      </c>
      <c r="L143" s="43"/>
      <c r="M143" s="232" t="s">
        <v>1</v>
      </c>
      <c r="N143" s="233" t="s">
        <v>38</v>
      </c>
      <c r="O143" s="90"/>
      <c r="P143" s="234">
        <f>O143*H143</f>
        <v>0</v>
      </c>
      <c r="Q143" s="234">
        <v>0.00067000000000000002</v>
      </c>
      <c r="R143" s="234">
        <f>Q143*H143</f>
        <v>0.00067000000000000002</v>
      </c>
      <c r="S143" s="234">
        <v>0.031</v>
      </c>
      <c r="T143" s="235">
        <f>S143*H143</f>
        <v>0.031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189</v>
      </c>
      <c r="AT143" s="236" t="s">
        <v>185</v>
      </c>
      <c r="AU143" s="236" t="s">
        <v>82</v>
      </c>
      <c r="AY143" s="16" t="s">
        <v>182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189</v>
      </c>
      <c r="BM143" s="236" t="s">
        <v>388</v>
      </c>
    </row>
    <row r="144" s="13" customFormat="1">
      <c r="A144" s="13"/>
      <c r="B144" s="238"/>
      <c r="C144" s="239"/>
      <c r="D144" s="240" t="s">
        <v>191</v>
      </c>
      <c r="E144" s="241" t="s">
        <v>1</v>
      </c>
      <c r="F144" s="242" t="s">
        <v>389</v>
      </c>
      <c r="G144" s="239"/>
      <c r="H144" s="241" t="s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191</v>
      </c>
      <c r="AU144" s="248" t="s">
        <v>82</v>
      </c>
      <c r="AV144" s="13" t="s">
        <v>80</v>
      </c>
      <c r="AW144" s="13" t="s">
        <v>30</v>
      </c>
      <c r="AX144" s="13" t="s">
        <v>73</v>
      </c>
      <c r="AY144" s="248" t="s">
        <v>182</v>
      </c>
    </row>
    <row r="145" s="14" customFormat="1">
      <c r="A145" s="14"/>
      <c r="B145" s="249"/>
      <c r="C145" s="250"/>
      <c r="D145" s="240" t="s">
        <v>191</v>
      </c>
      <c r="E145" s="251" t="s">
        <v>1</v>
      </c>
      <c r="F145" s="252" t="s">
        <v>80</v>
      </c>
      <c r="G145" s="250"/>
      <c r="H145" s="253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191</v>
      </c>
      <c r="AU145" s="259" t="s">
        <v>82</v>
      </c>
      <c r="AV145" s="14" t="s">
        <v>82</v>
      </c>
      <c r="AW145" s="14" t="s">
        <v>30</v>
      </c>
      <c r="AX145" s="14" t="s">
        <v>80</v>
      </c>
      <c r="AY145" s="259" t="s">
        <v>182</v>
      </c>
    </row>
    <row r="146" s="12" customFormat="1" ht="22.8" customHeight="1">
      <c r="A146" s="12"/>
      <c r="B146" s="209"/>
      <c r="C146" s="210"/>
      <c r="D146" s="211" t="s">
        <v>72</v>
      </c>
      <c r="E146" s="223" t="s">
        <v>208</v>
      </c>
      <c r="F146" s="223" t="s">
        <v>209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SUM(P147:P151)</f>
        <v>0</v>
      </c>
      <c r="Q146" s="217"/>
      <c r="R146" s="218">
        <f>SUM(R147:R151)</f>
        <v>0</v>
      </c>
      <c r="S146" s="217"/>
      <c r="T146" s="21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72</v>
      </c>
      <c r="AU146" s="221" t="s">
        <v>80</v>
      </c>
      <c r="AY146" s="220" t="s">
        <v>182</v>
      </c>
      <c r="BK146" s="222">
        <f>SUM(BK147:BK151)</f>
        <v>0</v>
      </c>
    </row>
    <row r="147" s="2" customFormat="1" ht="24.15" customHeight="1">
      <c r="A147" s="37"/>
      <c r="B147" s="38"/>
      <c r="C147" s="225" t="s">
        <v>215</v>
      </c>
      <c r="D147" s="225" t="s">
        <v>185</v>
      </c>
      <c r="E147" s="226" t="s">
        <v>211</v>
      </c>
      <c r="F147" s="227" t="s">
        <v>212</v>
      </c>
      <c r="G147" s="228" t="s">
        <v>213</v>
      </c>
      <c r="H147" s="229">
        <v>0.58499999999999996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390</v>
      </c>
    </row>
    <row r="148" s="2" customFormat="1" ht="24.15" customHeight="1">
      <c r="A148" s="37"/>
      <c r="B148" s="38"/>
      <c r="C148" s="225" t="s">
        <v>219</v>
      </c>
      <c r="D148" s="225" t="s">
        <v>185</v>
      </c>
      <c r="E148" s="226" t="s">
        <v>216</v>
      </c>
      <c r="F148" s="227" t="s">
        <v>217</v>
      </c>
      <c r="G148" s="228" t="s">
        <v>213</v>
      </c>
      <c r="H148" s="229">
        <v>0.58499999999999996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391</v>
      </c>
    </row>
    <row r="149" s="2" customFormat="1" ht="24.15" customHeight="1">
      <c r="A149" s="37"/>
      <c r="B149" s="38"/>
      <c r="C149" s="225" t="s">
        <v>224</v>
      </c>
      <c r="D149" s="225" t="s">
        <v>185</v>
      </c>
      <c r="E149" s="226" t="s">
        <v>220</v>
      </c>
      <c r="F149" s="227" t="s">
        <v>221</v>
      </c>
      <c r="G149" s="228" t="s">
        <v>213</v>
      </c>
      <c r="H149" s="229">
        <v>5.8499999999999996</v>
      </c>
      <c r="I149" s="230"/>
      <c r="J149" s="231">
        <f>ROUND(I149*H149,2)</f>
        <v>0</v>
      </c>
      <c r="K149" s="227" t="s">
        <v>196</v>
      </c>
      <c r="L149" s="43"/>
      <c r="M149" s="232" t="s">
        <v>1</v>
      </c>
      <c r="N149" s="233" t="s">
        <v>38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189</v>
      </c>
      <c r="AT149" s="236" t="s">
        <v>185</v>
      </c>
      <c r="AU149" s="236" t="s">
        <v>82</v>
      </c>
      <c r="AY149" s="16" t="s">
        <v>182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189</v>
      </c>
      <c r="BM149" s="236" t="s">
        <v>392</v>
      </c>
    </row>
    <row r="150" s="14" customFormat="1">
      <c r="A150" s="14"/>
      <c r="B150" s="249"/>
      <c r="C150" s="250"/>
      <c r="D150" s="240" t="s">
        <v>191</v>
      </c>
      <c r="E150" s="251" t="s">
        <v>1</v>
      </c>
      <c r="F150" s="252" t="s">
        <v>393</v>
      </c>
      <c r="G150" s="250"/>
      <c r="H150" s="253">
        <v>5.8499999999999996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191</v>
      </c>
      <c r="AU150" s="259" t="s">
        <v>82</v>
      </c>
      <c r="AV150" s="14" t="s">
        <v>82</v>
      </c>
      <c r="AW150" s="14" t="s">
        <v>30</v>
      </c>
      <c r="AX150" s="14" t="s">
        <v>80</v>
      </c>
      <c r="AY150" s="259" t="s">
        <v>182</v>
      </c>
    </row>
    <row r="151" s="2" customFormat="1" ht="24.15" customHeight="1">
      <c r="A151" s="37"/>
      <c r="B151" s="38"/>
      <c r="C151" s="225" t="s">
        <v>183</v>
      </c>
      <c r="D151" s="225" t="s">
        <v>185</v>
      </c>
      <c r="E151" s="226" t="s">
        <v>225</v>
      </c>
      <c r="F151" s="227" t="s">
        <v>226</v>
      </c>
      <c r="G151" s="228" t="s">
        <v>213</v>
      </c>
      <c r="H151" s="229">
        <v>0.58499999999999996</v>
      </c>
      <c r="I151" s="230"/>
      <c r="J151" s="231">
        <f>ROUND(I151*H151,2)</f>
        <v>0</v>
      </c>
      <c r="K151" s="227" t="s">
        <v>196</v>
      </c>
      <c r="L151" s="43"/>
      <c r="M151" s="232" t="s">
        <v>1</v>
      </c>
      <c r="N151" s="233" t="s">
        <v>38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189</v>
      </c>
      <c r="AT151" s="236" t="s">
        <v>185</v>
      </c>
      <c r="AU151" s="236" t="s">
        <v>82</v>
      </c>
      <c r="AY151" s="16" t="s">
        <v>182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189</v>
      </c>
      <c r="BM151" s="236" t="s">
        <v>394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228</v>
      </c>
      <c r="F152" s="223" t="s">
        <v>229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P153</f>
        <v>0</v>
      </c>
      <c r="Q152" s="217"/>
      <c r="R152" s="218">
        <f>R153</f>
        <v>0</v>
      </c>
      <c r="S152" s="217"/>
      <c r="T152" s="21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80</v>
      </c>
      <c r="AT152" s="221" t="s">
        <v>72</v>
      </c>
      <c r="AU152" s="221" t="s">
        <v>80</v>
      </c>
      <c r="AY152" s="220" t="s">
        <v>182</v>
      </c>
      <c r="BK152" s="222">
        <f>BK153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230</v>
      </c>
      <c r="F153" s="227" t="s">
        <v>231</v>
      </c>
      <c r="G153" s="228" t="s">
        <v>213</v>
      </c>
      <c r="H153" s="229">
        <v>0.104</v>
      </c>
      <c r="I153" s="230"/>
      <c r="J153" s="231">
        <f>ROUND(I153*H153,2)</f>
        <v>0</v>
      </c>
      <c r="K153" s="227" t="s">
        <v>196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189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189</v>
      </c>
      <c r="BM153" s="236" t="s">
        <v>395</v>
      </c>
    </row>
    <row r="154" s="12" customFormat="1" ht="25.92" customHeight="1">
      <c r="A154" s="12"/>
      <c r="B154" s="209"/>
      <c r="C154" s="210"/>
      <c r="D154" s="211" t="s">
        <v>72</v>
      </c>
      <c r="E154" s="212" t="s">
        <v>233</v>
      </c>
      <c r="F154" s="212" t="s">
        <v>234</v>
      </c>
      <c r="G154" s="210"/>
      <c r="H154" s="210"/>
      <c r="I154" s="213"/>
      <c r="J154" s="214">
        <f>BK154</f>
        <v>0</v>
      </c>
      <c r="K154" s="210"/>
      <c r="L154" s="215"/>
      <c r="M154" s="216"/>
      <c r="N154" s="217"/>
      <c r="O154" s="217"/>
      <c r="P154" s="218">
        <f>P155+P164+P186+P192</f>
        <v>0</v>
      </c>
      <c r="Q154" s="217"/>
      <c r="R154" s="218">
        <f>R155+R164+R186+R192</f>
        <v>0.31155999999999995</v>
      </c>
      <c r="S154" s="217"/>
      <c r="T154" s="219">
        <f>T155+T164+T186+T192</f>
        <v>0.054028000000000007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73</v>
      </c>
      <c r="AY154" s="220" t="s">
        <v>182</v>
      </c>
      <c r="BK154" s="222">
        <f>BK155+BK164+BK186+BK192</f>
        <v>0</v>
      </c>
    </row>
    <row r="155" s="12" customFormat="1" ht="22.8" customHeight="1">
      <c r="A155" s="12"/>
      <c r="B155" s="209"/>
      <c r="C155" s="210"/>
      <c r="D155" s="211" t="s">
        <v>72</v>
      </c>
      <c r="E155" s="223" t="s">
        <v>235</v>
      </c>
      <c r="F155" s="223" t="s">
        <v>236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0.008199999999999999</v>
      </c>
      <c r="S155" s="217"/>
      <c r="T155" s="219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82</v>
      </c>
      <c r="AT155" s="221" t="s">
        <v>72</v>
      </c>
      <c r="AU155" s="221" t="s">
        <v>80</v>
      </c>
      <c r="AY155" s="220" t="s">
        <v>182</v>
      </c>
      <c r="BK155" s="222">
        <f>SUM(BK156:BK163)</f>
        <v>0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238</v>
      </c>
      <c r="F156" s="227" t="s">
        <v>239</v>
      </c>
      <c r="G156" s="228" t="s">
        <v>240</v>
      </c>
      <c r="H156" s="229">
        <v>20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0.00040999999999999999</v>
      </c>
      <c r="R156" s="234">
        <f>Q156*H156</f>
        <v>0.008199999999999999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396</v>
      </c>
    </row>
    <row r="157" s="13" customFormat="1">
      <c r="A157" s="13"/>
      <c r="B157" s="238"/>
      <c r="C157" s="239"/>
      <c r="D157" s="240" t="s">
        <v>191</v>
      </c>
      <c r="E157" s="241" t="s">
        <v>1</v>
      </c>
      <c r="F157" s="242" t="s">
        <v>243</v>
      </c>
      <c r="G157" s="239"/>
      <c r="H157" s="241" t="s">
        <v>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191</v>
      </c>
      <c r="AU157" s="248" t="s">
        <v>82</v>
      </c>
      <c r="AV157" s="13" t="s">
        <v>80</v>
      </c>
      <c r="AW157" s="13" t="s">
        <v>30</v>
      </c>
      <c r="AX157" s="13" t="s">
        <v>73</v>
      </c>
      <c r="AY157" s="248" t="s">
        <v>182</v>
      </c>
    </row>
    <row r="158" s="14" customFormat="1">
      <c r="A158" s="14"/>
      <c r="B158" s="249"/>
      <c r="C158" s="250"/>
      <c r="D158" s="240" t="s">
        <v>191</v>
      </c>
      <c r="E158" s="251" t="s">
        <v>1</v>
      </c>
      <c r="F158" s="252" t="s">
        <v>286</v>
      </c>
      <c r="G158" s="250"/>
      <c r="H158" s="253">
        <v>20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191</v>
      </c>
      <c r="AU158" s="259" t="s">
        <v>82</v>
      </c>
      <c r="AV158" s="14" t="s">
        <v>82</v>
      </c>
      <c r="AW158" s="14" t="s">
        <v>30</v>
      </c>
      <c r="AX158" s="14" t="s">
        <v>80</v>
      </c>
      <c r="AY158" s="259" t="s">
        <v>182</v>
      </c>
    </row>
    <row r="159" s="2" customFormat="1" ht="14.4" customHeight="1">
      <c r="A159" s="37"/>
      <c r="B159" s="38"/>
      <c r="C159" s="225" t="s">
        <v>249</v>
      </c>
      <c r="D159" s="225" t="s">
        <v>185</v>
      </c>
      <c r="E159" s="226" t="s">
        <v>245</v>
      </c>
      <c r="F159" s="227" t="s">
        <v>246</v>
      </c>
      <c r="G159" s="228" t="s">
        <v>247</v>
      </c>
      <c r="H159" s="229">
        <v>3</v>
      </c>
      <c r="I159" s="230"/>
      <c r="J159" s="231">
        <f>ROUND(I159*H159,2)</f>
        <v>0</v>
      </c>
      <c r="K159" s="227" t="s">
        <v>196</v>
      </c>
      <c r="L159" s="43"/>
      <c r="M159" s="232" t="s">
        <v>1</v>
      </c>
      <c r="N159" s="233" t="s">
        <v>38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241</v>
      </c>
      <c r="AT159" s="236" t="s">
        <v>185</v>
      </c>
      <c r="AU159" s="236" t="s">
        <v>82</v>
      </c>
      <c r="AY159" s="16" t="s">
        <v>182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241</v>
      </c>
      <c r="BM159" s="236" t="s">
        <v>397</v>
      </c>
    </row>
    <row r="160" s="14" customFormat="1">
      <c r="A160" s="14"/>
      <c r="B160" s="249"/>
      <c r="C160" s="250"/>
      <c r="D160" s="240" t="s">
        <v>191</v>
      </c>
      <c r="E160" s="251" t="s">
        <v>1</v>
      </c>
      <c r="F160" s="252" t="s">
        <v>199</v>
      </c>
      <c r="G160" s="250"/>
      <c r="H160" s="253">
        <v>3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191</v>
      </c>
      <c r="AU160" s="259" t="s">
        <v>82</v>
      </c>
      <c r="AV160" s="14" t="s">
        <v>82</v>
      </c>
      <c r="AW160" s="14" t="s">
        <v>30</v>
      </c>
      <c r="AX160" s="14" t="s">
        <v>80</v>
      </c>
      <c r="AY160" s="259" t="s">
        <v>182</v>
      </c>
    </row>
    <row r="161" s="2" customFormat="1" ht="24.15" customHeight="1">
      <c r="A161" s="37"/>
      <c r="B161" s="38"/>
      <c r="C161" s="260" t="s">
        <v>255</v>
      </c>
      <c r="D161" s="260" t="s">
        <v>250</v>
      </c>
      <c r="E161" s="261" t="s">
        <v>251</v>
      </c>
      <c r="F161" s="262" t="s">
        <v>252</v>
      </c>
      <c r="G161" s="263" t="s">
        <v>247</v>
      </c>
      <c r="H161" s="264">
        <v>3</v>
      </c>
      <c r="I161" s="265"/>
      <c r="J161" s="266">
        <f>ROUND(I161*H161,2)</f>
        <v>0</v>
      </c>
      <c r="K161" s="262" t="s">
        <v>1</v>
      </c>
      <c r="L161" s="267"/>
      <c r="M161" s="268" t="s">
        <v>1</v>
      </c>
      <c r="N161" s="269" t="s">
        <v>38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253</v>
      </c>
      <c r="AT161" s="236" t="s">
        <v>250</v>
      </c>
      <c r="AU161" s="236" t="s">
        <v>82</v>
      </c>
      <c r="AY161" s="16" t="s">
        <v>182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241</v>
      </c>
      <c r="BM161" s="236" t="s">
        <v>398</v>
      </c>
    </row>
    <row r="162" s="14" customFormat="1">
      <c r="A162" s="14"/>
      <c r="B162" s="249"/>
      <c r="C162" s="250"/>
      <c r="D162" s="240" t="s">
        <v>191</v>
      </c>
      <c r="E162" s="251" t="s">
        <v>1</v>
      </c>
      <c r="F162" s="252" t="s">
        <v>199</v>
      </c>
      <c r="G162" s="250"/>
      <c r="H162" s="253">
        <v>3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191</v>
      </c>
      <c r="AU162" s="259" t="s">
        <v>82</v>
      </c>
      <c r="AV162" s="14" t="s">
        <v>82</v>
      </c>
      <c r="AW162" s="14" t="s">
        <v>30</v>
      </c>
      <c r="AX162" s="14" t="s">
        <v>80</v>
      </c>
      <c r="AY162" s="259" t="s">
        <v>182</v>
      </c>
    </row>
    <row r="163" s="2" customFormat="1" ht="24.15" customHeight="1">
      <c r="A163" s="37"/>
      <c r="B163" s="38"/>
      <c r="C163" s="225" t="s">
        <v>261</v>
      </c>
      <c r="D163" s="225" t="s">
        <v>185</v>
      </c>
      <c r="E163" s="226" t="s">
        <v>256</v>
      </c>
      <c r="F163" s="227" t="s">
        <v>257</v>
      </c>
      <c r="G163" s="228" t="s">
        <v>213</v>
      </c>
      <c r="H163" s="229">
        <v>0.0080000000000000002</v>
      </c>
      <c r="I163" s="230"/>
      <c r="J163" s="231">
        <f>ROUND(I163*H163,2)</f>
        <v>0</v>
      </c>
      <c r="K163" s="227" t="s">
        <v>196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399</v>
      </c>
    </row>
    <row r="164" s="12" customFormat="1" ht="22.8" customHeight="1">
      <c r="A164" s="12"/>
      <c r="B164" s="209"/>
      <c r="C164" s="210"/>
      <c r="D164" s="211" t="s">
        <v>72</v>
      </c>
      <c r="E164" s="223" t="s">
        <v>259</v>
      </c>
      <c r="F164" s="223" t="s">
        <v>260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SUM(P165:P185)</f>
        <v>0</v>
      </c>
      <c r="Q164" s="217"/>
      <c r="R164" s="218">
        <f>SUM(R165:R185)</f>
        <v>0.050000000000000003</v>
      </c>
      <c r="S164" s="217"/>
      <c r="T164" s="219">
        <f>SUM(T165:T185)</f>
        <v>0.054028000000000007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82</v>
      </c>
      <c r="AT164" s="221" t="s">
        <v>72</v>
      </c>
      <c r="AU164" s="221" t="s">
        <v>80</v>
      </c>
      <c r="AY164" s="220" t="s">
        <v>182</v>
      </c>
      <c r="BK164" s="222">
        <f>SUM(BK165:BK185)</f>
        <v>0</v>
      </c>
    </row>
    <row r="165" s="2" customFormat="1" ht="14.4" customHeight="1">
      <c r="A165" s="37"/>
      <c r="B165" s="38"/>
      <c r="C165" s="225" t="s">
        <v>8</v>
      </c>
      <c r="D165" s="225" t="s">
        <v>185</v>
      </c>
      <c r="E165" s="226" t="s">
        <v>262</v>
      </c>
      <c r="F165" s="227" t="s">
        <v>263</v>
      </c>
      <c r="G165" s="228" t="s">
        <v>264</v>
      </c>
      <c r="H165" s="229">
        <v>2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400</v>
      </c>
    </row>
    <row r="166" s="2" customFormat="1" ht="14.4" customHeight="1">
      <c r="A166" s="37"/>
      <c r="B166" s="38"/>
      <c r="C166" s="225" t="s">
        <v>241</v>
      </c>
      <c r="D166" s="225" t="s">
        <v>185</v>
      </c>
      <c r="E166" s="226" t="s">
        <v>266</v>
      </c>
      <c r="F166" s="227" t="s">
        <v>267</v>
      </c>
      <c r="G166" s="228" t="s">
        <v>240</v>
      </c>
      <c r="H166" s="229">
        <v>25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401</v>
      </c>
    </row>
    <row r="167" s="2" customFormat="1" ht="14.4" customHeight="1">
      <c r="A167" s="37"/>
      <c r="B167" s="38"/>
      <c r="C167" s="225" t="s">
        <v>273</v>
      </c>
      <c r="D167" s="225" t="s">
        <v>185</v>
      </c>
      <c r="E167" s="226" t="s">
        <v>269</v>
      </c>
      <c r="F167" s="227" t="s">
        <v>270</v>
      </c>
      <c r="G167" s="228" t="s">
        <v>240</v>
      </c>
      <c r="H167" s="229">
        <v>25</v>
      </c>
      <c r="I167" s="230"/>
      <c r="J167" s="231">
        <f>ROUND(I167*H167,2)</f>
        <v>0</v>
      </c>
      <c r="K167" s="227" t="s">
        <v>1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0.002</v>
      </c>
      <c r="R167" s="234">
        <f>Q167*H167</f>
        <v>0.050000000000000003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241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241</v>
      </c>
      <c r="BM167" s="236" t="s">
        <v>402</v>
      </c>
    </row>
    <row r="168" s="13" customFormat="1">
      <c r="A168" s="13"/>
      <c r="B168" s="238"/>
      <c r="C168" s="239"/>
      <c r="D168" s="240" t="s">
        <v>191</v>
      </c>
      <c r="E168" s="241" t="s">
        <v>1</v>
      </c>
      <c r="F168" s="242" t="s">
        <v>272</v>
      </c>
      <c r="G168" s="239"/>
      <c r="H168" s="241" t="s">
        <v>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191</v>
      </c>
      <c r="AU168" s="248" t="s">
        <v>82</v>
      </c>
      <c r="AV168" s="13" t="s">
        <v>80</v>
      </c>
      <c r="AW168" s="13" t="s">
        <v>30</v>
      </c>
      <c r="AX168" s="13" t="s">
        <v>73</v>
      </c>
      <c r="AY168" s="248" t="s">
        <v>182</v>
      </c>
    </row>
    <row r="169" s="14" customFormat="1">
      <c r="A169" s="14"/>
      <c r="B169" s="249"/>
      <c r="C169" s="250"/>
      <c r="D169" s="240" t="s">
        <v>191</v>
      </c>
      <c r="E169" s="251" t="s">
        <v>1</v>
      </c>
      <c r="F169" s="252" t="s">
        <v>307</v>
      </c>
      <c r="G169" s="250"/>
      <c r="H169" s="253">
        <v>25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191</v>
      </c>
      <c r="AU169" s="259" t="s">
        <v>82</v>
      </c>
      <c r="AV169" s="14" t="s">
        <v>82</v>
      </c>
      <c r="AW169" s="14" t="s">
        <v>30</v>
      </c>
      <c r="AX169" s="14" t="s">
        <v>80</v>
      </c>
      <c r="AY169" s="259" t="s">
        <v>182</v>
      </c>
    </row>
    <row r="170" s="2" customFormat="1" ht="24.15" customHeight="1">
      <c r="A170" s="37"/>
      <c r="B170" s="38"/>
      <c r="C170" s="225" t="s">
        <v>277</v>
      </c>
      <c r="D170" s="225" t="s">
        <v>185</v>
      </c>
      <c r="E170" s="226" t="s">
        <v>274</v>
      </c>
      <c r="F170" s="227" t="s">
        <v>275</v>
      </c>
      <c r="G170" s="228" t="s">
        <v>247</v>
      </c>
      <c r="H170" s="229">
        <v>2</v>
      </c>
      <c r="I170" s="230"/>
      <c r="J170" s="231">
        <f>ROUND(I170*H170,2)</f>
        <v>0</v>
      </c>
      <c r="K170" s="227" t="s">
        <v>196</v>
      </c>
      <c r="L170" s="43"/>
      <c r="M170" s="232" t="s">
        <v>1</v>
      </c>
      <c r="N170" s="233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189</v>
      </c>
      <c r="AT170" s="236" t="s">
        <v>185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403</v>
      </c>
    </row>
    <row r="171" s="2" customFormat="1" ht="14.4" customHeight="1">
      <c r="A171" s="37"/>
      <c r="B171" s="38"/>
      <c r="C171" s="260" t="s">
        <v>282</v>
      </c>
      <c r="D171" s="260" t="s">
        <v>250</v>
      </c>
      <c r="E171" s="261" t="s">
        <v>404</v>
      </c>
      <c r="F171" s="262" t="s">
        <v>405</v>
      </c>
      <c r="G171" s="263" t="s">
        <v>188</v>
      </c>
      <c r="H171" s="264">
        <v>2</v>
      </c>
      <c r="I171" s="265"/>
      <c r="J171" s="266">
        <f>ROUND(I171*H171,2)</f>
        <v>0</v>
      </c>
      <c r="K171" s="262" t="s">
        <v>1</v>
      </c>
      <c r="L171" s="267"/>
      <c r="M171" s="268" t="s">
        <v>1</v>
      </c>
      <c r="N171" s="269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224</v>
      </c>
      <c r="AT171" s="236" t="s">
        <v>250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406</v>
      </c>
    </row>
    <row r="172" s="13" customFormat="1">
      <c r="A172" s="13"/>
      <c r="B172" s="238"/>
      <c r="C172" s="239"/>
      <c r="D172" s="240" t="s">
        <v>191</v>
      </c>
      <c r="E172" s="241" t="s">
        <v>1</v>
      </c>
      <c r="F172" s="242" t="s">
        <v>407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191</v>
      </c>
      <c r="AU172" s="248" t="s">
        <v>82</v>
      </c>
      <c r="AV172" s="13" t="s">
        <v>80</v>
      </c>
      <c r="AW172" s="13" t="s">
        <v>30</v>
      </c>
      <c r="AX172" s="13" t="s">
        <v>73</v>
      </c>
      <c r="AY172" s="248" t="s">
        <v>182</v>
      </c>
    </row>
    <row r="173" s="14" customFormat="1">
      <c r="A173" s="14"/>
      <c r="B173" s="249"/>
      <c r="C173" s="250"/>
      <c r="D173" s="240" t="s">
        <v>191</v>
      </c>
      <c r="E173" s="251" t="s">
        <v>1</v>
      </c>
      <c r="F173" s="252" t="s">
        <v>82</v>
      </c>
      <c r="G173" s="250"/>
      <c r="H173" s="253">
        <v>2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191</v>
      </c>
      <c r="AU173" s="259" t="s">
        <v>82</v>
      </c>
      <c r="AV173" s="14" t="s">
        <v>82</v>
      </c>
      <c r="AW173" s="14" t="s">
        <v>30</v>
      </c>
      <c r="AX173" s="14" t="s">
        <v>80</v>
      </c>
      <c r="AY173" s="259" t="s">
        <v>182</v>
      </c>
    </row>
    <row r="174" s="2" customFormat="1" ht="14.4" customHeight="1">
      <c r="A174" s="37"/>
      <c r="B174" s="38"/>
      <c r="C174" s="260" t="s">
        <v>286</v>
      </c>
      <c r="D174" s="260" t="s">
        <v>250</v>
      </c>
      <c r="E174" s="261" t="s">
        <v>408</v>
      </c>
      <c r="F174" s="262" t="s">
        <v>405</v>
      </c>
      <c r="G174" s="263" t="s">
        <v>188</v>
      </c>
      <c r="H174" s="264">
        <v>1</v>
      </c>
      <c r="I174" s="265"/>
      <c r="J174" s="266">
        <f>ROUND(I174*H174,2)</f>
        <v>0</v>
      </c>
      <c r="K174" s="262" t="s">
        <v>1</v>
      </c>
      <c r="L174" s="267"/>
      <c r="M174" s="268" t="s">
        <v>1</v>
      </c>
      <c r="N174" s="269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224</v>
      </c>
      <c r="AT174" s="236" t="s">
        <v>250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189</v>
      </c>
      <c r="BM174" s="236" t="s">
        <v>409</v>
      </c>
    </row>
    <row r="175" s="13" customFormat="1">
      <c r="A175" s="13"/>
      <c r="B175" s="238"/>
      <c r="C175" s="239"/>
      <c r="D175" s="240" t="s">
        <v>191</v>
      </c>
      <c r="E175" s="241" t="s">
        <v>1</v>
      </c>
      <c r="F175" s="242" t="s">
        <v>410</v>
      </c>
      <c r="G175" s="239"/>
      <c r="H175" s="241" t="s">
        <v>1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191</v>
      </c>
      <c r="AU175" s="248" t="s">
        <v>82</v>
      </c>
      <c r="AV175" s="13" t="s">
        <v>80</v>
      </c>
      <c r="AW175" s="13" t="s">
        <v>30</v>
      </c>
      <c r="AX175" s="13" t="s">
        <v>73</v>
      </c>
      <c r="AY175" s="248" t="s">
        <v>182</v>
      </c>
    </row>
    <row r="176" s="14" customFormat="1">
      <c r="A176" s="14"/>
      <c r="B176" s="249"/>
      <c r="C176" s="250"/>
      <c r="D176" s="240" t="s">
        <v>191</v>
      </c>
      <c r="E176" s="251" t="s">
        <v>1</v>
      </c>
      <c r="F176" s="252" t="s">
        <v>80</v>
      </c>
      <c r="G176" s="250"/>
      <c r="H176" s="253">
        <v>1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191</v>
      </c>
      <c r="AU176" s="259" t="s">
        <v>82</v>
      </c>
      <c r="AV176" s="14" t="s">
        <v>82</v>
      </c>
      <c r="AW176" s="14" t="s">
        <v>30</v>
      </c>
      <c r="AX176" s="14" t="s">
        <v>80</v>
      </c>
      <c r="AY176" s="259" t="s">
        <v>182</v>
      </c>
    </row>
    <row r="177" s="2" customFormat="1" ht="24.15" customHeight="1">
      <c r="A177" s="37"/>
      <c r="B177" s="38"/>
      <c r="C177" s="225" t="s">
        <v>7</v>
      </c>
      <c r="D177" s="225" t="s">
        <v>185</v>
      </c>
      <c r="E177" s="226" t="s">
        <v>283</v>
      </c>
      <c r="F177" s="227" t="s">
        <v>284</v>
      </c>
      <c r="G177" s="228" t="s">
        <v>247</v>
      </c>
      <c r="H177" s="229">
        <v>2</v>
      </c>
      <c r="I177" s="230"/>
      <c r="J177" s="231">
        <f>ROUND(I177*H177,2)</f>
        <v>0</v>
      </c>
      <c r="K177" s="227" t="s">
        <v>196</v>
      </c>
      <c r="L177" s="43"/>
      <c r="M177" s="232" t="s">
        <v>1</v>
      </c>
      <c r="N177" s="233" t="s">
        <v>38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0.01</v>
      </c>
      <c r="T177" s="235">
        <f>S177*H177</f>
        <v>0.02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241</v>
      </c>
      <c r="AT177" s="236" t="s">
        <v>185</v>
      </c>
      <c r="AU177" s="236" t="s">
        <v>82</v>
      </c>
      <c r="AY177" s="16" t="s">
        <v>182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241</v>
      </c>
      <c r="BM177" s="236" t="s">
        <v>411</v>
      </c>
    </row>
    <row r="178" s="2" customFormat="1" ht="24.15" customHeight="1">
      <c r="A178" s="37"/>
      <c r="B178" s="38"/>
      <c r="C178" s="225" t="s">
        <v>293</v>
      </c>
      <c r="D178" s="225" t="s">
        <v>185</v>
      </c>
      <c r="E178" s="226" t="s">
        <v>412</v>
      </c>
      <c r="F178" s="227" t="s">
        <v>413</v>
      </c>
      <c r="G178" s="228" t="s">
        <v>247</v>
      </c>
      <c r="H178" s="229">
        <v>1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414</v>
      </c>
    </row>
    <row r="179" s="2" customFormat="1" ht="14.4" customHeight="1">
      <c r="A179" s="37"/>
      <c r="B179" s="38"/>
      <c r="C179" s="260" t="s">
        <v>297</v>
      </c>
      <c r="D179" s="260" t="s">
        <v>250</v>
      </c>
      <c r="E179" s="261" t="s">
        <v>415</v>
      </c>
      <c r="F179" s="262" t="s">
        <v>416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224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189</v>
      </c>
      <c r="BM179" s="236" t="s">
        <v>417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418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301</v>
      </c>
      <c r="D182" s="225" t="s">
        <v>185</v>
      </c>
      <c r="E182" s="226" t="s">
        <v>290</v>
      </c>
      <c r="F182" s="227" t="s">
        <v>291</v>
      </c>
      <c r="G182" s="228" t="s">
        <v>247</v>
      </c>
      <c r="H182" s="229">
        <v>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0.034000000000000002</v>
      </c>
      <c r="T182" s="235">
        <f>S182*H182</f>
        <v>0.034000000000000002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419</v>
      </c>
    </row>
    <row r="183" s="2" customFormat="1" ht="24.15" customHeight="1">
      <c r="A183" s="37"/>
      <c r="B183" s="38"/>
      <c r="C183" s="225" t="s">
        <v>307</v>
      </c>
      <c r="D183" s="225" t="s">
        <v>185</v>
      </c>
      <c r="E183" s="226" t="s">
        <v>294</v>
      </c>
      <c r="F183" s="227" t="s">
        <v>295</v>
      </c>
      <c r="G183" s="228" t="s">
        <v>240</v>
      </c>
      <c r="H183" s="229">
        <v>7</v>
      </c>
      <c r="I183" s="230"/>
      <c r="J183" s="231">
        <f>ROUND(I183*H183,2)</f>
        <v>0</v>
      </c>
      <c r="K183" s="227" t="s">
        <v>196</v>
      </c>
      <c r="L183" s="43"/>
      <c r="M183" s="232" t="s">
        <v>1</v>
      </c>
      <c r="N183" s="233" t="s">
        <v>38</v>
      </c>
      <c r="O183" s="90"/>
      <c r="P183" s="234">
        <f>O183*H183</f>
        <v>0</v>
      </c>
      <c r="Q183" s="234">
        <v>0</v>
      </c>
      <c r="R183" s="234">
        <f>Q183*H183</f>
        <v>0</v>
      </c>
      <c r="S183" s="234">
        <v>3.9999999999999998E-06</v>
      </c>
      <c r="T183" s="235">
        <f>S183*H183</f>
        <v>2.8E-05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241</v>
      </c>
      <c r="AT183" s="236" t="s">
        <v>185</v>
      </c>
      <c r="AU183" s="236" t="s">
        <v>82</v>
      </c>
      <c r="AY183" s="16" t="s">
        <v>182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241</v>
      </c>
      <c r="BM183" s="236" t="s">
        <v>420</v>
      </c>
    </row>
    <row r="184" s="2" customFormat="1" ht="24.15" customHeight="1">
      <c r="A184" s="37"/>
      <c r="B184" s="38"/>
      <c r="C184" s="225" t="s">
        <v>311</v>
      </c>
      <c r="D184" s="225" t="s">
        <v>185</v>
      </c>
      <c r="E184" s="226" t="s">
        <v>298</v>
      </c>
      <c r="F184" s="227" t="s">
        <v>299</v>
      </c>
      <c r="G184" s="228" t="s">
        <v>188</v>
      </c>
      <c r="H184" s="229">
        <v>1</v>
      </c>
      <c r="I184" s="230"/>
      <c r="J184" s="231">
        <f>ROUND(I184*H184,2)</f>
        <v>0</v>
      </c>
      <c r="K184" s="227" t="s">
        <v>1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421</v>
      </c>
    </row>
    <row r="185" s="2" customFormat="1" ht="24.15" customHeight="1">
      <c r="A185" s="37"/>
      <c r="B185" s="38"/>
      <c r="C185" s="225" t="s">
        <v>316</v>
      </c>
      <c r="D185" s="225" t="s">
        <v>185</v>
      </c>
      <c r="E185" s="226" t="s">
        <v>302</v>
      </c>
      <c r="F185" s="227" t="s">
        <v>303</v>
      </c>
      <c r="G185" s="228" t="s">
        <v>213</v>
      </c>
      <c r="H185" s="229">
        <v>0.072999999999999995</v>
      </c>
      <c r="I185" s="230"/>
      <c r="J185" s="231">
        <f>ROUND(I185*H185,2)</f>
        <v>0</v>
      </c>
      <c r="K185" s="227" t="s">
        <v>196</v>
      </c>
      <c r="L185" s="43"/>
      <c r="M185" s="232" t="s">
        <v>1</v>
      </c>
      <c r="N185" s="233" t="s">
        <v>38</v>
      </c>
      <c r="O185" s="90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241</v>
      </c>
      <c r="AT185" s="236" t="s">
        <v>185</v>
      </c>
      <c r="AU185" s="236" t="s">
        <v>82</v>
      </c>
      <c r="AY185" s="16" t="s">
        <v>182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241</v>
      </c>
      <c r="BM185" s="236" t="s">
        <v>422</v>
      </c>
    </row>
    <row r="186" s="12" customFormat="1" ht="22.8" customHeight="1">
      <c r="A186" s="12"/>
      <c r="B186" s="209"/>
      <c r="C186" s="210"/>
      <c r="D186" s="211" t="s">
        <v>72</v>
      </c>
      <c r="E186" s="223" t="s">
        <v>305</v>
      </c>
      <c r="F186" s="223" t="s">
        <v>306</v>
      </c>
      <c r="G186" s="210"/>
      <c r="H186" s="210"/>
      <c r="I186" s="213"/>
      <c r="J186" s="224">
        <f>BK186</f>
        <v>0</v>
      </c>
      <c r="K186" s="210"/>
      <c r="L186" s="215"/>
      <c r="M186" s="216"/>
      <c r="N186" s="217"/>
      <c r="O186" s="217"/>
      <c r="P186" s="218">
        <f>SUM(P187:P191)</f>
        <v>0</v>
      </c>
      <c r="Q186" s="217"/>
      <c r="R186" s="218">
        <f>SUM(R187:R191)</f>
        <v>0.25059999999999999</v>
      </c>
      <c r="S186" s="217"/>
      <c r="T186" s="219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0" t="s">
        <v>82</v>
      </c>
      <c r="AT186" s="221" t="s">
        <v>72</v>
      </c>
      <c r="AU186" s="221" t="s">
        <v>80</v>
      </c>
      <c r="AY186" s="220" t="s">
        <v>182</v>
      </c>
      <c r="BK186" s="222">
        <f>SUM(BK187:BK191)</f>
        <v>0</v>
      </c>
    </row>
    <row r="187" s="2" customFormat="1" ht="24.15" customHeight="1">
      <c r="A187" s="37"/>
      <c r="B187" s="38"/>
      <c r="C187" s="225" t="s">
        <v>322</v>
      </c>
      <c r="D187" s="225" t="s">
        <v>185</v>
      </c>
      <c r="E187" s="226" t="s">
        <v>308</v>
      </c>
      <c r="F187" s="227" t="s">
        <v>309</v>
      </c>
      <c r="G187" s="228" t="s">
        <v>264</v>
      </c>
      <c r="H187" s="229">
        <v>10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6.0000000000000002E-05</v>
      </c>
      <c r="R187" s="234">
        <f>Q187*H187</f>
        <v>0.00060000000000000006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423</v>
      </c>
    </row>
    <row r="188" s="2" customFormat="1" ht="14.4" customHeight="1">
      <c r="A188" s="37"/>
      <c r="B188" s="38"/>
      <c r="C188" s="260" t="s">
        <v>327</v>
      </c>
      <c r="D188" s="260" t="s">
        <v>250</v>
      </c>
      <c r="E188" s="261" t="s">
        <v>312</v>
      </c>
      <c r="F188" s="262" t="s">
        <v>313</v>
      </c>
      <c r="G188" s="263" t="s">
        <v>188</v>
      </c>
      <c r="H188" s="264">
        <v>1</v>
      </c>
      <c r="I188" s="265"/>
      <c r="J188" s="266">
        <f>ROUND(I188*H188,2)</f>
        <v>0</v>
      </c>
      <c r="K188" s="262" t="s">
        <v>1</v>
      </c>
      <c r="L188" s="267"/>
      <c r="M188" s="268" t="s">
        <v>1</v>
      </c>
      <c r="N188" s="269" t="s">
        <v>38</v>
      </c>
      <c r="O188" s="90"/>
      <c r="P188" s="234">
        <f>O188*H188</f>
        <v>0</v>
      </c>
      <c r="Q188" s="234">
        <v>0.25</v>
      </c>
      <c r="R188" s="234">
        <f>Q188*H188</f>
        <v>0.25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253</v>
      </c>
      <c r="AT188" s="236" t="s">
        <v>250</v>
      </c>
      <c r="AU188" s="236" t="s">
        <v>82</v>
      </c>
      <c r="AY188" s="16" t="s">
        <v>182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80</v>
      </c>
      <c r="BK188" s="237">
        <f>ROUND(I188*H188,2)</f>
        <v>0</v>
      </c>
      <c r="BL188" s="16" t="s">
        <v>241</v>
      </c>
      <c r="BM188" s="236" t="s">
        <v>424</v>
      </c>
    </row>
    <row r="189" s="13" customFormat="1">
      <c r="A189" s="13"/>
      <c r="B189" s="238"/>
      <c r="C189" s="239"/>
      <c r="D189" s="240" t="s">
        <v>191</v>
      </c>
      <c r="E189" s="241" t="s">
        <v>1</v>
      </c>
      <c r="F189" s="242" t="s">
        <v>373</v>
      </c>
      <c r="G189" s="239"/>
      <c r="H189" s="241" t="s">
        <v>1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191</v>
      </c>
      <c r="AU189" s="248" t="s">
        <v>82</v>
      </c>
      <c r="AV189" s="13" t="s">
        <v>80</v>
      </c>
      <c r="AW189" s="13" t="s">
        <v>30</v>
      </c>
      <c r="AX189" s="13" t="s">
        <v>73</v>
      </c>
      <c r="AY189" s="248" t="s">
        <v>182</v>
      </c>
    </row>
    <row r="190" s="14" customFormat="1">
      <c r="A190" s="14"/>
      <c r="B190" s="249"/>
      <c r="C190" s="250"/>
      <c r="D190" s="240" t="s">
        <v>191</v>
      </c>
      <c r="E190" s="251" t="s">
        <v>1</v>
      </c>
      <c r="F190" s="252" t="s">
        <v>80</v>
      </c>
      <c r="G190" s="250"/>
      <c r="H190" s="253">
        <v>1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191</v>
      </c>
      <c r="AU190" s="259" t="s">
        <v>82</v>
      </c>
      <c r="AV190" s="14" t="s">
        <v>82</v>
      </c>
      <c r="AW190" s="14" t="s">
        <v>30</v>
      </c>
      <c r="AX190" s="14" t="s">
        <v>80</v>
      </c>
      <c r="AY190" s="259" t="s">
        <v>182</v>
      </c>
    </row>
    <row r="191" s="2" customFormat="1" ht="24.15" customHeight="1">
      <c r="A191" s="37"/>
      <c r="B191" s="38"/>
      <c r="C191" s="225" t="s">
        <v>334</v>
      </c>
      <c r="D191" s="225" t="s">
        <v>185</v>
      </c>
      <c r="E191" s="226" t="s">
        <v>317</v>
      </c>
      <c r="F191" s="227" t="s">
        <v>318</v>
      </c>
      <c r="G191" s="228" t="s">
        <v>213</v>
      </c>
      <c r="H191" s="229">
        <v>0.251</v>
      </c>
      <c r="I191" s="230"/>
      <c r="J191" s="231">
        <f>ROUND(I191*H191,2)</f>
        <v>0</v>
      </c>
      <c r="K191" s="227" t="s">
        <v>196</v>
      </c>
      <c r="L191" s="43"/>
      <c r="M191" s="232" t="s">
        <v>1</v>
      </c>
      <c r="N191" s="233" t="s">
        <v>38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241</v>
      </c>
      <c r="AT191" s="236" t="s">
        <v>185</v>
      </c>
      <c r="AU191" s="236" t="s">
        <v>82</v>
      </c>
      <c r="AY191" s="16" t="s">
        <v>182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241</v>
      </c>
      <c r="BM191" s="236" t="s">
        <v>425</v>
      </c>
    </row>
    <row r="192" s="12" customFormat="1" ht="22.8" customHeight="1">
      <c r="A192" s="12"/>
      <c r="B192" s="209"/>
      <c r="C192" s="210"/>
      <c r="D192" s="211" t="s">
        <v>72</v>
      </c>
      <c r="E192" s="223" t="s">
        <v>320</v>
      </c>
      <c r="F192" s="223" t="s">
        <v>321</v>
      </c>
      <c r="G192" s="210"/>
      <c r="H192" s="210"/>
      <c r="I192" s="213"/>
      <c r="J192" s="224">
        <f>BK192</f>
        <v>0</v>
      </c>
      <c r="K192" s="210"/>
      <c r="L192" s="215"/>
      <c r="M192" s="216"/>
      <c r="N192" s="217"/>
      <c r="O192" s="217"/>
      <c r="P192" s="218">
        <f>SUM(P193:P194)</f>
        <v>0</v>
      </c>
      <c r="Q192" s="217"/>
      <c r="R192" s="218">
        <f>SUM(R193:R194)</f>
        <v>0.0027599999999999999</v>
      </c>
      <c r="S192" s="217"/>
      <c r="T192" s="219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0" t="s">
        <v>82</v>
      </c>
      <c r="AT192" s="221" t="s">
        <v>72</v>
      </c>
      <c r="AU192" s="221" t="s">
        <v>80</v>
      </c>
      <c r="AY192" s="220" t="s">
        <v>182</v>
      </c>
      <c r="BK192" s="222">
        <f>SUM(BK193:BK194)</f>
        <v>0</v>
      </c>
    </row>
    <row r="193" s="2" customFormat="1" ht="24.15" customHeight="1">
      <c r="A193" s="37"/>
      <c r="B193" s="38"/>
      <c r="C193" s="225" t="s">
        <v>340</v>
      </c>
      <c r="D193" s="225" t="s">
        <v>185</v>
      </c>
      <c r="E193" s="226" t="s">
        <v>323</v>
      </c>
      <c r="F193" s="227" t="s">
        <v>324</v>
      </c>
      <c r="G193" s="228" t="s">
        <v>195</v>
      </c>
      <c r="H193" s="229">
        <v>6</v>
      </c>
      <c r="I193" s="230"/>
      <c r="J193" s="231">
        <f>ROUND(I193*H193,2)</f>
        <v>0</v>
      </c>
      <c r="K193" s="227" t="s">
        <v>196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0.00020000000000000001</v>
      </c>
      <c r="R193" s="234">
        <f>Q193*H193</f>
        <v>0.0012000000000000001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241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241</v>
      </c>
      <c r="BM193" s="236" t="s">
        <v>426</v>
      </c>
    </row>
    <row r="194" s="2" customFormat="1" ht="24.15" customHeight="1">
      <c r="A194" s="37"/>
      <c r="B194" s="38"/>
      <c r="C194" s="225" t="s">
        <v>253</v>
      </c>
      <c r="D194" s="225" t="s">
        <v>185</v>
      </c>
      <c r="E194" s="226" t="s">
        <v>328</v>
      </c>
      <c r="F194" s="227" t="s">
        <v>329</v>
      </c>
      <c r="G194" s="228" t="s">
        <v>195</v>
      </c>
      <c r="H194" s="229">
        <v>6</v>
      </c>
      <c r="I194" s="230"/>
      <c r="J194" s="231">
        <f>ROUND(I194*H194,2)</f>
        <v>0</v>
      </c>
      <c r="K194" s="227" t="s">
        <v>196</v>
      </c>
      <c r="L194" s="43"/>
      <c r="M194" s="232" t="s">
        <v>1</v>
      </c>
      <c r="N194" s="233" t="s">
        <v>38</v>
      </c>
      <c r="O194" s="90"/>
      <c r="P194" s="234">
        <f>O194*H194</f>
        <v>0</v>
      </c>
      <c r="Q194" s="234">
        <v>0.00025999999999999998</v>
      </c>
      <c r="R194" s="234">
        <f>Q194*H194</f>
        <v>0.0015599999999999998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241</v>
      </c>
      <c r="AT194" s="236" t="s">
        <v>185</v>
      </c>
      <c r="AU194" s="236" t="s">
        <v>82</v>
      </c>
      <c r="AY194" s="16" t="s">
        <v>182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241</v>
      </c>
      <c r="BM194" s="236" t="s">
        <v>427</v>
      </c>
    </row>
    <row r="195" s="12" customFormat="1" ht="25.92" customHeight="1">
      <c r="A195" s="12"/>
      <c r="B195" s="209"/>
      <c r="C195" s="210"/>
      <c r="D195" s="211" t="s">
        <v>72</v>
      </c>
      <c r="E195" s="212" t="s">
        <v>250</v>
      </c>
      <c r="F195" s="212" t="s">
        <v>331</v>
      </c>
      <c r="G195" s="210"/>
      <c r="H195" s="210"/>
      <c r="I195" s="213"/>
      <c r="J195" s="214">
        <f>BK195</f>
        <v>0</v>
      </c>
      <c r="K195" s="210"/>
      <c r="L195" s="215"/>
      <c r="M195" s="216"/>
      <c r="N195" s="217"/>
      <c r="O195" s="217"/>
      <c r="P195" s="218">
        <f>P196</f>
        <v>0</v>
      </c>
      <c r="Q195" s="217"/>
      <c r="R195" s="218">
        <f>R196</f>
        <v>0</v>
      </c>
      <c r="S195" s="217"/>
      <c r="T195" s="219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0" t="s">
        <v>199</v>
      </c>
      <c r="AT195" s="221" t="s">
        <v>72</v>
      </c>
      <c r="AU195" s="221" t="s">
        <v>73</v>
      </c>
      <c r="AY195" s="220" t="s">
        <v>182</v>
      </c>
      <c r="BK195" s="222">
        <f>BK196</f>
        <v>0</v>
      </c>
    </row>
    <row r="196" s="12" customFormat="1" ht="22.8" customHeight="1">
      <c r="A196" s="12"/>
      <c r="B196" s="209"/>
      <c r="C196" s="210"/>
      <c r="D196" s="211" t="s">
        <v>72</v>
      </c>
      <c r="E196" s="223" t="s">
        <v>332</v>
      </c>
      <c r="F196" s="223" t="s">
        <v>333</v>
      </c>
      <c r="G196" s="210"/>
      <c r="H196" s="210"/>
      <c r="I196" s="213"/>
      <c r="J196" s="224">
        <f>BK196</f>
        <v>0</v>
      </c>
      <c r="K196" s="210"/>
      <c r="L196" s="215"/>
      <c r="M196" s="216"/>
      <c r="N196" s="217"/>
      <c r="O196" s="217"/>
      <c r="P196" s="218">
        <f>SUM(P197:P201)</f>
        <v>0</v>
      </c>
      <c r="Q196" s="217"/>
      <c r="R196" s="218">
        <f>SUM(R197:R201)</f>
        <v>0</v>
      </c>
      <c r="S196" s="217"/>
      <c r="T196" s="219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0" t="s">
        <v>199</v>
      </c>
      <c r="AT196" s="221" t="s">
        <v>72</v>
      </c>
      <c r="AU196" s="221" t="s">
        <v>80</v>
      </c>
      <c r="AY196" s="220" t="s">
        <v>182</v>
      </c>
      <c r="BK196" s="222">
        <f>SUM(BK197:BK201)</f>
        <v>0</v>
      </c>
    </row>
    <row r="197" s="2" customFormat="1" ht="14.4" customHeight="1">
      <c r="A197" s="37"/>
      <c r="B197" s="38"/>
      <c r="C197" s="225" t="s">
        <v>428</v>
      </c>
      <c r="D197" s="225" t="s">
        <v>185</v>
      </c>
      <c r="E197" s="226" t="s">
        <v>335</v>
      </c>
      <c r="F197" s="227" t="s">
        <v>336</v>
      </c>
      <c r="G197" s="228" t="s">
        <v>337</v>
      </c>
      <c r="H197" s="229">
        <v>1</v>
      </c>
      <c r="I197" s="230"/>
      <c r="J197" s="231">
        <f>ROUND(I197*H197,2)</f>
        <v>0</v>
      </c>
      <c r="K197" s="227" t="s">
        <v>1</v>
      </c>
      <c r="L197" s="43"/>
      <c r="M197" s="232" t="s">
        <v>1</v>
      </c>
      <c r="N197" s="233" t="s">
        <v>38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338</v>
      </c>
      <c r="AT197" s="236" t="s">
        <v>185</v>
      </c>
      <c r="AU197" s="236" t="s">
        <v>82</v>
      </c>
      <c r="AY197" s="16" t="s">
        <v>182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80</v>
      </c>
      <c r="BK197" s="237">
        <f>ROUND(I197*H197,2)</f>
        <v>0</v>
      </c>
      <c r="BL197" s="16" t="s">
        <v>338</v>
      </c>
      <c r="BM197" s="236" t="s">
        <v>429</v>
      </c>
    </row>
    <row r="198" s="2" customFormat="1" ht="37.8" customHeight="1">
      <c r="A198" s="37"/>
      <c r="B198" s="38"/>
      <c r="C198" s="225" t="s">
        <v>430</v>
      </c>
      <c r="D198" s="225" t="s">
        <v>185</v>
      </c>
      <c r="E198" s="226" t="s">
        <v>341</v>
      </c>
      <c r="F198" s="227" t="s">
        <v>342</v>
      </c>
      <c r="G198" s="228" t="s">
        <v>188</v>
      </c>
      <c r="H198" s="229">
        <v>1</v>
      </c>
      <c r="I198" s="230"/>
      <c r="J198" s="231">
        <f>ROUND(I198*H198,2)</f>
        <v>0</v>
      </c>
      <c r="K198" s="227" t="s">
        <v>1</v>
      </c>
      <c r="L198" s="43"/>
      <c r="M198" s="232" t="s">
        <v>1</v>
      </c>
      <c r="N198" s="233" t="s">
        <v>38</v>
      </c>
      <c r="O198" s="90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338</v>
      </c>
      <c r="AT198" s="236" t="s">
        <v>185</v>
      </c>
      <c r="AU198" s="236" t="s">
        <v>82</v>
      </c>
      <c r="AY198" s="16" t="s">
        <v>182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80</v>
      </c>
      <c r="BK198" s="237">
        <f>ROUND(I198*H198,2)</f>
        <v>0</v>
      </c>
      <c r="BL198" s="16" t="s">
        <v>338</v>
      </c>
      <c r="BM198" s="236" t="s">
        <v>431</v>
      </c>
    </row>
    <row r="199" s="13" customFormat="1">
      <c r="A199" s="13"/>
      <c r="B199" s="238"/>
      <c r="C199" s="239"/>
      <c r="D199" s="240" t="s">
        <v>191</v>
      </c>
      <c r="E199" s="241" t="s">
        <v>1</v>
      </c>
      <c r="F199" s="242" t="s">
        <v>344</v>
      </c>
      <c r="G199" s="239"/>
      <c r="H199" s="241" t="s">
        <v>1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191</v>
      </c>
      <c r="AU199" s="248" t="s">
        <v>82</v>
      </c>
      <c r="AV199" s="13" t="s">
        <v>80</v>
      </c>
      <c r="AW199" s="13" t="s">
        <v>30</v>
      </c>
      <c r="AX199" s="13" t="s">
        <v>73</v>
      </c>
      <c r="AY199" s="248" t="s">
        <v>182</v>
      </c>
    </row>
    <row r="200" s="13" customFormat="1">
      <c r="A200" s="13"/>
      <c r="B200" s="238"/>
      <c r="C200" s="239"/>
      <c r="D200" s="240" t="s">
        <v>191</v>
      </c>
      <c r="E200" s="241" t="s">
        <v>1</v>
      </c>
      <c r="F200" s="242" t="s">
        <v>345</v>
      </c>
      <c r="G200" s="239"/>
      <c r="H200" s="241" t="s">
        <v>1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191</v>
      </c>
      <c r="AU200" s="248" t="s">
        <v>82</v>
      </c>
      <c r="AV200" s="13" t="s">
        <v>80</v>
      </c>
      <c r="AW200" s="13" t="s">
        <v>30</v>
      </c>
      <c r="AX200" s="13" t="s">
        <v>73</v>
      </c>
      <c r="AY200" s="248" t="s">
        <v>182</v>
      </c>
    </row>
    <row r="201" s="14" customFormat="1">
      <c r="A201" s="14"/>
      <c r="B201" s="249"/>
      <c r="C201" s="250"/>
      <c r="D201" s="240" t="s">
        <v>191</v>
      </c>
      <c r="E201" s="251" t="s">
        <v>1</v>
      </c>
      <c r="F201" s="252" t="s">
        <v>80</v>
      </c>
      <c r="G201" s="250"/>
      <c r="H201" s="253">
        <v>1</v>
      </c>
      <c r="I201" s="254"/>
      <c r="J201" s="250"/>
      <c r="K201" s="250"/>
      <c r="L201" s="255"/>
      <c r="M201" s="270"/>
      <c r="N201" s="271"/>
      <c r="O201" s="271"/>
      <c r="P201" s="271"/>
      <c r="Q201" s="271"/>
      <c r="R201" s="271"/>
      <c r="S201" s="271"/>
      <c r="T201" s="27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191</v>
      </c>
      <c r="AU201" s="259" t="s">
        <v>82</v>
      </c>
      <c r="AV201" s="14" t="s">
        <v>82</v>
      </c>
      <c r="AW201" s="14" t="s">
        <v>30</v>
      </c>
      <c r="AX201" s="14" t="s">
        <v>80</v>
      </c>
      <c r="AY201" s="259" t="s">
        <v>182</v>
      </c>
    </row>
    <row r="202" s="2" customFormat="1" ht="6.96" customHeight="1">
      <c r="A202" s="37"/>
      <c r="B202" s="65"/>
      <c r="C202" s="66"/>
      <c r="D202" s="66"/>
      <c r="E202" s="66"/>
      <c r="F202" s="66"/>
      <c r="G202" s="66"/>
      <c r="H202" s="66"/>
      <c r="I202" s="66"/>
      <c r="J202" s="66"/>
      <c r="K202" s="66"/>
      <c r="L202" s="43"/>
      <c r="M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</row>
  </sheetData>
  <sheetProtection sheet="1" autoFilter="0" formatColumns="0" formatRows="0" objects="1" scenarios="1" spinCount="100000" saltValue="N0fc+xOkxAgLgWrrshe95Lc3QPizIhpv9FC65CkrxLke/afM/h5B8pikxYHXu3tWYFpTWSIrkLmLWs3Ri3m2xw==" hashValue="CapJVyi8V9R+D3yzWBuEN4siASo2C85RIlE2GAL71umbll1DFGESAYr268/TkUR04BuxgqhT/XW0cEYHck042g==" algorithmName="SHA-512" password="CC35"/>
  <autoFilter ref="C130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432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Blažovice RZZ - IC6000384363 (mistr SSZT)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Blažovice RZZ - IC6000384363 (mistr SSZT)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P132+P154+P190</f>
        <v>0</v>
      </c>
      <c r="Q131" s="103"/>
      <c r="R131" s="206">
        <f>R132+R154+R190</f>
        <v>0.36282576</v>
      </c>
      <c r="S131" s="103"/>
      <c r="T131" s="207">
        <f>T132+T154+T190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BK132+BK154+BK190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P133+P146+P152</f>
        <v>0</v>
      </c>
      <c r="Q132" s="217"/>
      <c r="R132" s="218">
        <f>R133+R146+R152</f>
        <v>0.10125576</v>
      </c>
      <c r="S132" s="217"/>
      <c r="T132" s="219">
        <f>T133+T146+T152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BK133+BK146+BK152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SUM(P134:P145)</f>
        <v>0</v>
      </c>
      <c r="Q133" s="217"/>
      <c r="R133" s="218">
        <f>SUM(R134:R145)</f>
        <v>0.10125576</v>
      </c>
      <c r="S133" s="217"/>
      <c r="T133" s="219">
        <f>SUM(T134:T145)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SUM(BK134:BK145)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433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6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434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435</v>
      </c>
      <c r="G138" s="250"/>
      <c r="H138" s="253">
        <v>6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6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436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14.644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0.00058576000000000006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437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438</v>
      </c>
      <c r="G142" s="250"/>
      <c r="H142" s="253">
        <v>14.644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2" customFormat="1" ht="24.15" customHeight="1">
      <c r="A143" s="37"/>
      <c r="B143" s="38"/>
      <c r="C143" s="225" t="s">
        <v>327</v>
      </c>
      <c r="D143" s="225" t="s">
        <v>185</v>
      </c>
      <c r="E143" s="226" t="s">
        <v>386</v>
      </c>
      <c r="F143" s="227" t="s">
        <v>387</v>
      </c>
      <c r="G143" s="228" t="s">
        <v>240</v>
      </c>
      <c r="H143" s="229">
        <v>1</v>
      </c>
      <c r="I143" s="230"/>
      <c r="J143" s="231">
        <f>ROUND(I143*H143,2)</f>
        <v>0</v>
      </c>
      <c r="K143" s="227" t="s">
        <v>196</v>
      </c>
      <c r="L143" s="43"/>
      <c r="M143" s="232" t="s">
        <v>1</v>
      </c>
      <c r="N143" s="233" t="s">
        <v>38</v>
      </c>
      <c r="O143" s="90"/>
      <c r="P143" s="234">
        <f>O143*H143</f>
        <v>0</v>
      </c>
      <c r="Q143" s="234">
        <v>0.00067000000000000002</v>
      </c>
      <c r="R143" s="234">
        <f>Q143*H143</f>
        <v>0.00067000000000000002</v>
      </c>
      <c r="S143" s="234">
        <v>0.031</v>
      </c>
      <c r="T143" s="235">
        <f>S143*H143</f>
        <v>0.031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189</v>
      </c>
      <c r="AT143" s="236" t="s">
        <v>185</v>
      </c>
      <c r="AU143" s="236" t="s">
        <v>82</v>
      </c>
      <c r="AY143" s="16" t="s">
        <v>182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189</v>
      </c>
      <c r="BM143" s="236" t="s">
        <v>439</v>
      </c>
    </row>
    <row r="144" s="13" customFormat="1">
      <c r="A144" s="13"/>
      <c r="B144" s="238"/>
      <c r="C144" s="239"/>
      <c r="D144" s="240" t="s">
        <v>191</v>
      </c>
      <c r="E144" s="241" t="s">
        <v>1</v>
      </c>
      <c r="F144" s="242" t="s">
        <v>389</v>
      </c>
      <c r="G144" s="239"/>
      <c r="H144" s="241" t="s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191</v>
      </c>
      <c r="AU144" s="248" t="s">
        <v>82</v>
      </c>
      <c r="AV144" s="13" t="s">
        <v>80</v>
      </c>
      <c r="AW144" s="13" t="s">
        <v>30</v>
      </c>
      <c r="AX144" s="13" t="s">
        <v>73</v>
      </c>
      <c r="AY144" s="248" t="s">
        <v>182</v>
      </c>
    </row>
    <row r="145" s="14" customFormat="1">
      <c r="A145" s="14"/>
      <c r="B145" s="249"/>
      <c r="C145" s="250"/>
      <c r="D145" s="240" t="s">
        <v>191</v>
      </c>
      <c r="E145" s="251" t="s">
        <v>1</v>
      </c>
      <c r="F145" s="252" t="s">
        <v>80</v>
      </c>
      <c r="G145" s="250"/>
      <c r="H145" s="253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191</v>
      </c>
      <c r="AU145" s="259" t="s">
        <v>82</v>
      </c>
      <c r="AV145" s="14" t="s">
        <v>82</v>
      </c>
      <c r="AW145" s="14" t="s">
        <v>30</v>
      </c>
      <c r="AX145" s="14" t="s">
        <v>80</v>
      </c>
      <c r="AY145" s="259" t="s">
        <v>182</v>
      </c>
    </row>
    <row r="146" s="12" customFormat="1" ht="22.8" customHeight="1">
      <c r="A146" s="12"/>
      <c r="B146" s="209"/>
      <c r="C146" s="210"/>
      <c r="D146" s="211" t="s">
        <v>72</v>
      </c>
      <c r="E146" s="223" t="s">
        <v>208</v>
      </c>
      <c r="F146" s="223" t="s">
        <v>209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SUM(P147:P151)</f>
        <v>0</v>
      </c>
      <c r="Q146" s="217"/>
      <c r="R146" s="218">
        <f>SUM(R147:R151)</f>
        <v>0</v>
      </c>
      <c r="S146" s="217"/>
      <c r="T146" s="21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72</v>
      </c>
      <c r="AU146" s="221" t="s">
        <v>80</v>
      </c>
      <c r="AY146" s="220" t="s">
        <v>182</v>
      </c>
      <c r="BK146" s="222">
        <f>SUM(BK147:BK151)</f>
        <v>0</v>
      </c>
    </row>
    <row r="147" s="2" customFormat="1" ht="24.15" customHeight="1">
      <c r="A147" s="37"/>
      <c r="B147" s="38"/>
      <c r="C147" s="225" t="s">
        <v>210</v>
      </c>
      <c r="D147" s="225" t="s">
        <v>185</v>
      </c>
      <c r="E147" s="226" t="s">
        <v>211</v>
      </c>
      <c r="F147" s="227" t="s">
        <v>212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440</v>
      </c>
    </row>
    <row r="148" s="2" customFormat="1" ht="24.15" customHeight="1">
      <c r="A148" s="37"/>
      <c r="B148" s="38"/>
      <c r="C148" s="225" t="s">
        <v>215</v>
      </c>
      <c r="D148" s="225" t="s">
        <v>185</v>
      </c>
      <c r="E148" s="226" t="s">
        <v>216</v>
      </c>
      <c r="F148" s="227" t="s">
        <v>217</v>
      </c>
      <c r="G148" s="228" t="s">
        <v>213</v>
      </c>
      <c r="H148" s="229">
        <v>0.53100000000000003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441</v>
      </c>
    </row>
    <row r="149" s="2" customFormat="1" ht="24.15" customHeight="1">
      <c r="A149" s="37"/>
      <c r="B149" s="38"/>
      <c r="C149" s="225" t="s">
        <v>219</v>
      </c>
      <c r="D149" s="225" t="s">
        <v>185</v>
      </c>
      <c r="E149" s="226" t="s">
        <v>220</v>
      </c>
      <c r="F149" s="227" t="s">
        <v>221</v>
      </c>
      <c r="G149" s="228" t="s">
        <v>213</v>
      </c>
      <c r="H149" s="229">
        <v>5.3099999999999996</v>
      </c>
      <c r="I149" s="230"/>
      <c r="J149" s="231">
        <f>ROUND(I149*H149,2)</f>
        <v>0</v>
      </c>
      <c r="K149" s="227" t="s">
        <v>196</v>
      </c>
      <c r="L149" s="43"/>
      <c r="M149" s="232" t="s">
        <v>1</v>
      </c>
      <c r="N149" s="233" t="s">
        <v>38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189</v>
      </c>
      <c r="AT149" s="236" t="s">
        <v>185</v>
      </c>
      <c r="AU149" s="236" t="s">
        <v>82</v>
      </c>
      <c r="AY149" s="16" t="s">
        <v>182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189</v>
      </c>
      <c r="BM149" s="236" t="s">
        <v>442</v>
      </c>
    </row>
    <row r="150" s="14" customFormat="1">
      <c r="A150" s="14"/>
      <c r="B150" s="249"/>
      <c r="C150" s="250"/>
      <c r="D150" s="240" t="s">
        <v>191</v>
      </c>
      <c r="E150" s="251" t="s">
        <v>1</v>
      </c>
      <c r="F150" s="252" t="s">
        <v>443</v>
      </c>
      <c r="G150" s="250"/>
      <c r="H150" s="253">
        <v>5.3099999999999996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191</v>
      </c>
      <c r="AU150" s="259" t="s">
        <v>82</v>
      </c>
      <c r="AV150" s="14" t="s">
        <v>82</v>
      </c>
      <c r="AW150" s="14" t="s">
        <v>30</v>
      </c>
      <c r="AX150" s="14" t="s">
        <v>80</v>
      </c>
      <c r="AY150" s="259" t="s">
        <v>182</v>
      </c>
    </row>
    <row r="151" s="2" customFormat="1" ht="24.15" customHeight="1">
      <c r="A151" s="37"/>
      <c r="B151" s="38"/>
      <c r="C151" s="225" t="s">
        <v>224</v>
      </c>
      <c r="D151" s="225" t="s">
        <v>185</v>
      </c>
      <c r="E151" s="226" t="s">
        <v>225</v>
      </c>
      <c r="F151" s="227" t="s">
        <v>226</v>
      </c>
      <c r="G151" s="228" t="s">
        <v>213</v>
      </c>
      <c r="H151" s="229">
        <v>0.53100000000000003</v>
      </c>
      <c r="I151" s="230"/>
      <c r="J151" s="231">
        <f>ROUND(I151*H151,2)</f>
        <v>0</v>
      </c>
      <c r="K151" s="227" t="s">
        <v>196</v>
      </c>
      <c r="L151" s="43"/>
      <c r="M151" s="232" t="s">
        <v>1</v>
      </c>
      <c r="N151" s="233" t="s">
        <v>38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189</v>
      </c>
      <c r="AT151" s="236" t="s">
        <v>185</v>
      </c>
      <c r="AU151" s="236" t="s">
        <v>82</v>
      </c>
      <c r="AY151" s="16" t="s">
        <v>182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189</v>
      </c>
      <c r="BM151" s="236" t="s">
        <v>444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228</v>
      </c>
      <c r="F152" s="223" t="s">
        <v>229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P153</f>
        <v>0</v>
      </c>
      <c r="Q152" s="217"/>
      <c r="R152" s="218">
        <f>R153</f>
        <v>0</v>
      </c>
      <c r="S152" s="217"/>
      <c r="T152" s="21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80</v>
      </c>
      <c r="AT152" s="221" t="s">
        <v>72</v>
      </c>
      <c r="AU152" s="221" t="s">
        <v>80</v>
      </c>
      <c r="AY152" s="220" t="s">
        <v>182</v>
      </c>
      <c r="BK152" s="222">
        <f>BK153</f>
        <v>0</v>
      </c>
    </row>
    <row r="153" s="2" customFormat="1" ht="14.4" customHeight="1">
      <c r="A153" s="37"/>
      <c r="B153" s="38"/>
      <c r="C153" s="225" t="s">
        <v>183</v>
      </c>
      <c r="D153" s="225" t="s">
        <v>185</v>
      </c>
      <c r="E153" s="226" t="s">
        <v>230</v>
      </c>
      <c r="F153" s="227" t="s">
        <v>231</v>
      </c>
      <c r="G153" s="228" t="s">
        <v>213</v>
      </c>
      <c r="H153" s="229">
        <v>0.10100000000000001</v>
      </c>
      <c r="I153" s="230"/>
      <c r="J153" s="231">
        <f>ROUND(I153*H153,2)</f>
        <v>0</v>
      </c>
      <c r="K153" s="227" t="s">
        <v>196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189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189</v>
      </c>
      <c r="BM153" s="236" t="s">
        <v>445</v>
      </c>
    </row>
    <row r="154" s="12" customFormat="1" ht="25.92" customHeight="1">
      <c r="A154" s="12"/>
      <c r="B154" s="209"/>
      <c r="C154" s="210"/>
      <c r="D154" s="211" t="s">
        <v>72</v>
      </c>
      <c r="E154" s="212" t="s">
        <v>233</v>
      </c>
      <c r="F154" s="212" t="s">
        <v>234</v>
      </c>
      <c r="G154" s="210"/>
      <c r="H154" s="210"/>
      <c r="I154" s="213"/>
      <c r="J154" s="214">
        <f>BK154</f>
        <v>0</v>
      </c>
      <c r="K154" s="210"/>
      <c r="L154" s="215"/>
      <c r="M154" s="216"/>
      <c r="N154" s="217"/>
      <c r="O154" s="217"/>
      <c r="P154" s="218">
        <f>P155+P164+P177+P183</f>
        <v>0</v>
      </c>
      <c r="Q154" s="217"/>
      <c r="R154" s="218">
        <f>R155+R164+R177+R183</f>
        <v>0.26156999999999997</v>
      </c>
      <c r="S154" s="217"/>
      <c r="T154" s="219">
        <f>T155+T164+T177+T183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73</v>
      </c>
      <c r="AY154" s="220" t="s">
        <v>182</v>
      </c>
      <c r="BK154" s="222">
        <f>BK155+BK164+BK177+BK183</f>
        <v>0</v>
      </c>
    </row>
    <row r="155" s="12" customFormat="1" ht="22.8" customHeight="1">
      <c r="A155" s="12"/>
      <c r="B155" s="209"/>
      <c r="C155" s="210"/>
      <c r="D155" s="211" t="s">
        <v>72</v>
      </c>
      <c r="E155" s="223" t="s">
        <v>235</v>
      </c>
      <c r="F155" s="223" t="s">
        <v>236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0.0020499999999999997</v>
      </c>
      <c r="S155" s="217"/>
      <c r="T155" s="219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82</v>
      </c>
      <c r="AT155" s="221" t="s">
        <v>72</v>
      </c>
      <c r="AU155" s="221" t="s">
        <v>80</v>
      </c>
      <c r="AY155" s="220" t="s">
        <v>182</v>
      </c>
      <c r="BK155" s="222">
        <f>SUM(BK156:BK163)</f>
        <v>0</v>
      </c>
    </row>
    <row r="156" s="2" customFormat="1" ht="14.4" customHeight="1">
      <c r="A156" s="37"/>
      <c r="B156" s="38"/>
      <c r="C156" s="225" t="s">
        <v>237</v>
      </c>
      <c r="D156" s="225" t="s">
        <v>185</v>
      </c>
      <c r="E156" s="226" t="s">
        <v>238</v>
      </c>
      <c r="F156" s="227" t="s">
        <v>239</v>
      </c>
      <c r="G156" s="228" t="s">
        <v>240</v>
      </c>
      <c r="H156" s="229">
        <v>5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0.00040999999999999999</v>
      </c>
      <c r="R156" s="234">
        <f>Q156*H156</f>
        <v>0.0020499999999999997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446</v>
      </c>
    </row>
    <row r="157" s="13" customFormat="1">
      <c r="A157" s="13"/>
      <c r="B157" s="238"/>
      <c r="C157" s="239"/>
      <c r="D157" s="240" t="s">
        <v>191</v>
      </c>
      <c r="E157" s="241" t="s">
        <v>1</v>
      </c>
      <c r="F157" s="242" t="s">
        <v>243</v>
      </c>
      <c r="G157" s="239"/>
      <c r="H157" s="241" t="s">
        <v>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191</v>
      </c>
      <c r="AU157" s="248" t="s">
        <v>82</v>
      </c>
      <c r="AV157" s="13" t="s">
        <v>80</v>
      </c>
      <c r="AW157" s="13" t="s">
        <v>30</v>
      </c>
      <c r="AX157" s="13" t="s">
        <v>73</v>
      </c>
      <c r="AY157" s="248" t="s">
        <v>182</v>
      </c>
    </row>
    <row r="158" s="14" customFormat="1">
      <c r="A158" s="14"/>
      <c r="B158" s="249"/>
      <c r="C158" s="250"/>
      <c r="D158" s="240" t="s">
        <v>191</v>
      </c>
      <c r="E158" s="251" t="s">
        <v>1</v>
      </c>
      <c r="F158" s="252" t="s">
        <v>210</v>
      </c>
      <c r="G158" s="250"/>
      <c r="H158" s="253">
        <v>5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191</v>
      </c>
      <c r="AU158" s="259" t="s">
        <v>82</v>
      </c>
      <c r="AV158" s="14" t="s">
        <v>82</v>
      </c>
      <c r="AW158" s="14" t="s">
        <v>30</v>
      </c>
      <c r="AX158" s="14" t="s">
        <v>80</v>
      </c>
      <c r="AY158" s="259" t="s">
        <v>182</v>
      </c>
    </row>
    <row r="159" s="2" customFormat="1" ht="14.4" customHeight="1">
      <c r="A159" s="37"/>
      <c r="B159" s="38"/>
      <c r="C159" s="225" t="s">
        <v>244</v>
      </c>
      <c r="D159" s="225" t="s">
        <v>185</v>
      </c>
      <c r="E159" s="226" t="s">
        <v>245</v>
      </c>
      <c r="F159" s="227" t="s">
        <v>246</v>
      </c>
      <c r="G159" s="228" t="s">
        <v>247</v>
      </c>
      <c r="H159" s="229">
        <v>1</v>
      </c>
      <c r="I159" s="230"/>
      <c r="J159" s="231">
        <f>ROUND(I159*H159,2)</f>
        <v>0</v>
      </c>
      <c r="K159" s="227" t="s">
        <v>196</v>
      </c>
      <c r="L159" s="43"/>
      <c r="M159" s="232" t="s">
        <v>1</v>
      </c>
      <c r="N159" s="233" t="s">
        <v>38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241</v>
      </c>
      <c r="AT159" s="236" t="s">
        <v>185</v>
      </c>
      <c r="AU159" s="236" t="s">
        <v>82</v>
      </c>
      <c r="AY159" s="16" t="s">
        <v>182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241</v>
      </c>
      <c r="BM159" s="236" t="s">
        <v>447</v>
      </c>
    </row>
    <row r="160" s="14" customFormat="1">
      <c r="A160" s="14"/>
      <c r="B160" s="249"/>
      <c r="C160" s="250"/>
      <c r="D160" s="240" t="s">
        <v>191</v>
      </c>
      <c r="E160" s="251" t="s">
        <v>1</v>
      </c>
      <c r="F160" s="252" t="s">
        <v>80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191</v>
      </c>
      <c r="AU160" s="259" t="s">
        <v>82</v>
      </c>
      <c r="AV160" s="14" t="s">
        <v>82</v>
      </c>
      <c r="AW160" s="14" t="s">
        <v>30</v>
      </c>
      <c r="AX160" s="14" t="s">
        <v>80</v>
      </c>
      <c r="AY160" s="259" t="s">
        <v>182</v>
      </c>
    </row>
    <row r="161" s="2" customFormat="1" ht="24.15" customHeight="1">
      <c r="A161" s="37"/>
      <c r="B161" s="38"/>
      <c r="C161" s="260" t="s">
        <v>249</v>
      </c>
      <c r="D161" s="260" t="s">
        <v>250</v>
      </c>
      <c r="E161" s="261" t="s">
        <v>251</v>
      </c>
      <c r="F161" s="262" t="s">
        <v>252</v>
      </c>
      <c r="G161" s="263" t="s">
        <v>247</v>
      </c>
      <c r="H161" s="264">
        <v>1</v>
      </c>
      <c r="I161" s="265"/>
      <c r="J161" s="266">
        <f>ROUND(I161*H161,2)</f>
        <v>0</v>
      </c>
      <c r="K161" s="262" t="s">
        <v>1</v>
      </c>
      <c r="L161" s="267"/>
      <c r="M161" s="268" t="s">
        <v>1</v>
      </c>
      <c r="N161" s="269" t="s">
        <v>38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253</v>
      </c>
      <c r="AT161" s="236" t="s">
        <v>250</v>
      </c>
      <c r="AU161" s="236" t="s">
        <v>82</v>
      </c>
      <c r="AY161" s="16" t="s">
        <v>182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241</v>
      </c>
      <c r="BM161" s="236" t="s">
        <v>448</v>
      </c>
    </row>
    <row r="162" s="14" customFormat="1">
      <c r="A162" s="14"/>
      <c r="B162" s="249"/>
      <c r="C162" s="250"/>
      <c r="D162" s="240" t="s">
        <v>191</v>
      </c>
      <c r="E162" s="251" t="s">
        <v>1</v>
      </c>
      <c r="F162" s="252" t="s">
        <v>80</v>
      </c>
      <c r="G162" s="250"/>
      <c r="H162" s="253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191</v>
      </c>
      <c r="AU162" s="259" t="s">
        <v>82</v>
      </c>
      <c r="AV162" s="14" t="s">
        <v>82</v>
      </c>
      <c r="AW162" s="14" t="s">
        <v>30</v>
      </c>
      <c r="AX162" s="14" t="s">
        <v>80</v>
      </c>
      <c r="AY162" s="259" t="s">
        <v>182</v>
      </c>
    </row>
    <row r="163" s="2" customFormat="1" ht="24.15" customHeight="1">
      <c r="A163" s="37"/>
      <c r="B163" s="38"/>
      <c r="C163" s="225" t="s">
        <v>255</v>
      </c>
      <c r="D163" s="225" t="s">
        <v>185</v>
      </c>
      <c r="E163" s="226" t="s">
        <v>256</v>
      </c>
      <c r="F163" s="227" t="s">
        <v>257</v>
      </c>
      <c r="G163" s="228" t="s">
        <v>213</v>
      </c>
      <c r="H163" s="229">
        <v>0.002</v>
      </c>
      <c r="I163" s="230"/>
      <c r="J163" s="231">
        <f>ROUND(I163*H163,2)</f>
        <v>0</v>
      </c>
      <c r="K163" s="227" t="s">
        <v>196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449</v>
      </c>
    </row>
    <row r="164" s="12" customFormat="1" ht="22.8" customHeight="1">
      <c r="A164" s="12"/>
      <c r="B164" s="209"/>
      <c r="C164" s="210"/>
      <c r="D164" s="211" t="s">
        <v>72</v>
      </c>
      <c r="E164" s="223" t="s">
        <v>259</v>
      </c>
      <c r="F164" s="223" t="s">
        <v>260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SUM(P165:P176)</f>
        <v>0</v>
      </c>
      <c r="Q164" s="217"/>
      <c r="R164" s="218">
        <f>SUM(R165:R176)</f>
        <v>0.0080000000000000002</v>
      </c>
      <c r="S164" s="217"/>
      <c r="T164" s="219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82</v>
      </c>
      <c r="AT164" s="221" t="s">
        <v>72</v>
      </c>
      <c r="AU164" s="221" t="s">
        <v>80</v>
      </c>
      <c r="AY164" s="220" t="s">
        <v>182</v>
      </c>
      <c r="BK164" s="222">
        <f>SUM(BK165:BK176)</f>
        <v>0</v>
      </c>
    </row>
    <row r="165" s="2" customFormat="1" ht="14.4" customHeight="1">
      <c r="A165" s="37"/>
      <c r="B165" s="38"/>
      <c r="C165" s="225" t="s">
        <v>261</v>
      </c>
      <c r="D165" s="225" t="s">
        <v>185</v>
      </c>
      <c r="E165" s="226" t="s">
        <v>262</v>
      </c>
      <c r="F165" s="227" t="s">
        <v>263</v>
      </c>
      <c r="G165" s="228" t="s">
        <v>264</v>
      </c>
      <c r="H165" s="229">
        <v>1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450</v>
      </c>
    </row>
    <row r="166" s="2" customFormat="1" ht="14.4" customHeight="1">
      <c r="A166" s="37"/>
      <c r="B166" s="38"/>
      <c r="C166" s="225" t="s">
        <v>8</v>
      </c>
      <c r="D166" s="225" t="s">
        <v>185</v>
      </c>
      <c r="E166" s="226" t="s">
        <v>266</v>
      </c>
      <c r="F166" s="227" t="s">
        <v>267</v>
      </c>
      <c r="G166" s="228" t="s">
        <v>240</v>
      </c>
      <c r="H166" s="229">
        <v>4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451</v>
      </c>
    </row>
    <row r="167" s="2" customFormat="1" ht="14.4" customHeight="1">
      <c r="A167" s="37"/>
      <c r="B167" s="38"/>
      <c r="C167" s="225" t="s">
        <v>241</v>
      </c>
      <c r="D167" s="225" t="s">
        <v>185</v>
      </c>
      <c r="E167" s="226" t="s">
        <v>269</v>
      </c>
      <c r="F167" s="227" t="s">
        <v>270</v>
      </c>
      <c r="G167" s="228" t="s">
        <v>240</v>
      </c>
      <c r="H167" s="229">
        <v>4</v>
      </c>
      <c r="I167" s="230"/>
      <c r="J167" s="231">
        <f>ROUND(I167*H167,2)</f>
        <v>0</v>
      </c>
      <c r="K167" s="227" t="s">
        <v>1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0.002</v>
      </c>
      <c r="R167" s="234">
        <f>Q167*H167</f>
        <v>0.0080000000000000002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241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241</v>
      </c>
      <c r="BM167" s="236" t="s">
        <v>452</v>
      </c>
    </row>
    <row r="168" s="13" customFormat="1">
      <c r="A168" s="13"/>
      <c r="B168" s="238"/>
      <c r="C168" s="239"/>
      <c r="D168" s="240" t="s">
        <v>191</v>
      </c>
      <c r="E168" s="241" t="s">
        <v>1</v>
      </c>
      <c r="F168" s="242" t="s">
        <v>272</v>
      </c>
      <c r="G168" s="239"/>
      <c r="H168" s="241" t="s">
        <v>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191</v>
      </c>
      <c r="AU168" s="248" t="s">
        <v>82</v>
      </c>
      <c r="AV168" s="13" t="s">
        <v>80</v>
      </c>
      <c r="AW168" s="13" t="s">
        <v>30</v>
      </c>
      <c r="AX168" s="13" t="s">
        <v>73</v>
      </c>
      <c r="AY168" s="248" t="s">
        <v>182</v>
      </c>
    </row>
    <row r="169" s="14" customFormat="1">
      <c r="A169" s="14"/>
      <c r="B169" s="249"/>
      <c r="C169" s="250"/>
      <c r="D169" s="240" t="s">
        <v>191</v>
      </c>
      <c r="E169" s="251" t="s">
        <v>1</v>
      </c>
      <c r="F169" s="252" t="s">
        <v>189</v>
      </c>
      <c r="G169" s="250"/>
      <c r="H169" s="253">
        <v>4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191</v>
      </c>
      <c r="AU169" s="259" t="s">
        <v>82</v>
      </c>
      <c r="AV169" s="14" t="s">
        <v>82</v>
      </c>
      <c r="AW169" s="14" t="s">
        <v>30</v>
      </c>
      <c r="AX169" s="14" t="s">
        <v>80</v>
      </c>
      <c r="AY169" s="259" t="s">
        <v>182</v>
      </c>
    </row>
    <row r="170" s="2" customFormat="1" ht="24.15" customHeight="1">
      <c r="A170" s="37"/>
      <c r="B170" s="38"/>
      <c r="C170" s="225" t="s">
        <v>273</v>
      </c>
      <c r="D170" s="225" t="s">
        <v>185</v>
      </c>
      <c r="E170" s="226" t="s">
        <v>274</v>
      </c>
      <c r="F170" s="227" t="s">
        <v>275</v>
      </c>
      <c r="G170" s="228" t="s">
        <v>247</v>
      </c>
      <c r="H170" s="229">
        <v>1</v>
      </c>
      <c r="I170" s="230"/>
      <c r="J170" s="231">
        <f>ROUND(I170*H170,2)</f>
        <v>0</v>
      </c>
      <c r="K170" s="227" t="s">
        <v>196</v>
      </c>
      <c r="L170" s="43"/>
      <c r="M170" s="232" t="s">
        <v>1</v>
      </c>
      <c r="N170" s="233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189</v>
      </c>
      <c r="AT170" s="236" t="s">
        <v>185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453</v>
      </c>
    </row>
    <row r="171" s="2" customFormat="1" ht="14.4" customHeight="1">
      <c r="A171" s="37"/>
      <c r="B171" s="38"/>
      <c r="C171" s="260" t="s">
        <v>277</v>
      </c>
      <c r="D171" s="260" t="s">
        <v>250</v>
      </c>
      <c r="E171" s="261" t="s">
        <v>278</v>
      </c>
      <c r="F171" s="262" t="s">
        <v>279</v>
      </c>
      <c r="G171" s="263" t="s">
        <v>188</v>
      </c>
      <c r="H171" s="264">
        <v>1</v>
      </c>
      <c r="I171" s="265"/>
      <c r="J171" s="266">
        <f>ROUND(I171*H171,2)</f>
        <v>0</v>
      </c>
      <c r="K171" s="262" t="s">
        <v>1</v>
      </c>
      <c r="L171" s="267"/>
      <c r="M171" s="268" t="s">
        <v>1</v>
      </c>
      <c r="N171" s="269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224</v>
      </c>
      <c r="AT171" s="236" t="s">
        <v>250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454</v>
      </c>
    </row>
    <row r="172" s="13" customFormat="1">
      <c r="A172" s="13"/>
      <c r="B172" s="238"/>
      <c r="C172" s="239"/>
      <c r="D172" s="240" t="s">
        <v>191</v>
      </c>
      <c r="E172" s="241" t="s">
        <v>1</v>
      </c>
      <c r="F172" s="242" t="s">
        <v>281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191</v>
      </c>
      <c r="AU172" s="248" t="s">
        <v>82</v>
      </c>
      <c r="AV172" s="13" t="s">
        <v>80</v>
      </c>
      <c r="AW172" s="13" t="s">
        <v>30</v>
      </c>
      <c r="AX172" s="13" t="s">
        <v>73</v>
      </c>
      <c r="AY172" s="248" t="s">
        <v>182</v>
      </c>
    </row>
    <row r="173" s="14" customFormat="1">
      <c r="A173" s="14"/>
      <c r="B173" s="249"/>
      <c r="C173" s="250"/>
      <c r="D173" s="240" t="s">
        <v>191</v>
      </c>
      <c r="E173" s="251" t="s">
        <v>1</v>
      </c>
      <c r="F173" s="252" t="s">
        <v>80</v>
      </c>
      <c r="G173" s="250"/>
      <c r="H173" s="253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191</v>
      </c>
      <c r="AU173" s="259" t="s">
        <v>82</v>
      </c>
      <c r="AV173" s="14" t="s">
        <v>82</v>
      </c>
      <c r="AW173" s="14" t="s">
        <v>30</v>
      </c>
      <c r="AX173" s="14" t="s">
        <v>80</v>
      </c>
      <c r="AY173" s="259" t="s">
        <v>182</v>
      </c>
    </row>
    <row r="174" s="2" customFormat="1" ht="24.15" customHeight="1">
      <c r="A174" s="37"/>
      <c r="B174" s="38"/>
      <c r="C174" s="225" t="s">
        <v>282</v>
      </c>
      <c r="D174" s="225" t="s">
        <v>185</v>
      </c>
      <c r="E174" s="226" t="s">
        <v>287</v>
      </c>
      <c r="F174" s="227" t="s">
        <v>288</v>
      </c>
      <c r="G174" s="228" t="s">
        <v>247</v>
      </c>
      <c r="H174" s="229">
        <v>1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189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189</v>
      </c>
      <c r="BM174" s="236" t="s">
        <v>455</v>
      </c>
    </row>
    <row r="175" s="2" customFormat="1" ht="24.15" customHeight="1">
      <c r="A175" s="37"/>
      <c r="B175" s="38"/>
      <c r="C175" s="225" t="s">
        <v>286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456</v>
      </c>
    </row>
    <row r="176" s="2" customFormat="1" ht="24.15" customHeight="1">
      <c r="A176" s="37"/>
      <c r="B176" s="38"/>
      <c r="C176" s="225" t="s">
        <v>7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457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293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458</v>
      </c>
    </row>
    <row r="179" s="2" customFormat="1" ht="14.4" customHeight="1">
      <c r="A179" s="37"/>
      <c r="B179" s="38"/>
      <c r="C179" s="260" t="s">
        <v>297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459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315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301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460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0.00092000000000000003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307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2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0.00040000000000000002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461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82</v>
      </c>
      <c r="G186" s="250"/>
      <c r="H186" s="253">
        <v>2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311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2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0.00051999999999999995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462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82</v>
      </c>
      <c r="G189" s="250"/>
      <c r="H189" s="253">
        <v>2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316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463</v>
      </c>
    </row>
    <row r="193" s="2" customFormat="1" ht="37.8" customHeight="1">
      <c r="A193" s="37"/>
      <c r="B193" s="38"/>
      <c r="C193" s="225" t="s">
        <v>322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464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4DxjY0+4aDnzGnmKlaj5/v/uJZ/uBbVUdSFk3zPoHE8LBjpYQDmdZ9xCNPNxFAhghAM4c7Z5QNkdFARbbwJocg==" hashValue="m3PutQOrsOlAMQBHFGFO5qNXXTntEppXigjFM1FFktsixkZxYQE02L8jYPfnwgkiJjRdDK9lxw1aAGcWnSnYPA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24.75" customHeight="1">
      <c r="A11" s="37"/>
      <c r="B11" s="43"/>
      <c r="C11" s="37"/>
      <c r="D11" s="37"/>
      <c r="E11" s="151" t="s">
        <v>465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24.75" customHeight="1">
      <c r="A89" s="37"/>
      <c r="B89" s="38"/>
      <c r="C89" s="39"/>
      <c r="D89" s="39"/>
      <c r="E89" s="75" t="str">
        <f>E11</f>
        <v>Havl.Brod-dopr.pav. - IC6000384716 (výpravčí vnější služby-přízemí - ŘP)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J152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J154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75" customHeight="1">
      <c r="A123" s="37"/>
      <c r="B123" s="38"/>
      <c r="C123" s="39"/>
      <c r="D123" s="39"/>
      <c r="E123" s="75" t="str">
        <f>E11</f>
        <v>Havl.Brod-dopr.pav. - IC6000384716 (výpravčí vnější služby-přízemí - ŘP)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P132+P154+P190</f>
        <v>0</v>
      </c>
      <c r="Q131" s="103"/>
      <c r="R131" s="206">
        <f>R132+R154+R190</f>
        <v>0.36826999999999999</v>
      </c>
      <c r="S131" s="103"/>
      <c r="T131" s="207">
        <f>T132+T154+T190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BK132+BK154+BK190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P133+P146+P152</f>
        <v>0</v>
      </c>
      <c r="Q132" s="217"/>
      <c r="R132" s="218">
        <f>R133+R146+R152</f>
        <v>0.10147000000000001</v>
      </c>
      <c r="S132" s="217"/>
      <c r="T132" s="219">
        <f>T133+T146+T152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BK133+BK146+BK152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SUM(P134:P145)</f>
        <v>0</v>
      </c>
      <c r="Q133" s="217"/>
      <c r="R133" s="218">
        <f>SUM(R134:R145)</f>
        <v>0.10147000000000001</v>
      </c>
      <c r="S133" s="217"/>
      <c r="T133" s="219">
        <f>SUM(T134:T145)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SUM(BK134:BK145)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466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6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467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435</v>
      </c>
      <c r="G138" s="250"/>
      <c r="H138" s="253">
        <v>6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6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468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20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0.00080000000000000004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469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286</v>
      </c>
      <c r="G142" s="250"/>
      <c r="H142" s="253">
        <v>20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2" customFormat="1" ht="24.15" customHeight="1">
      <c r="A143" s="37"/>
      <c r="B143" s="38"/>
      <c r="C143" s="225" t="s">
        <v>210</v>
      </c>
      <c r="D143" s="225" t="s">
        <v>185</v>
      </c>
      <c r="E143" s="226" t="s">
        <v>386</v>
      </c>
      <c r="F143" s="227" t="s">
        <v>387</v>
      </c>
      <c r="G143" s="228" t="s">
        <v>240</v>
      </c>
      <c r="H143" s="229">
        <v>1</v>
      </c>
      <c r="I143" s="230"/>
      <c r="J143" s="231">
        <f>ROUND(I143*H143,2)</f>
        <v>0</v>
      </c>
      <c r="K143" s="227" t="s">
        <v>196</v>
      </c>
      <c r="L143" s="43"/>
      <c r="M143" s="232" t="s">
        <v>1</v>
      </c>
      <c r="N143" s="233" t="s">
        <v>38</v>
      </c>
      <c r="O143" s="90"/>
      <c r="P143" s="234">
        <f>O143*H143</f>
        <v>0</v>
      </c>
      <c r="Q143" s="234">
        <v>0.00067000000000000002</v>
      </c>
      <c r="R143" s="234">
        <f>Q143*H143</f>
        <v>0.00067000000000000002</v>
      </c>
      <c r="S143" s="234">
        <v>0.031</v>
      </c>
      <c r="T143" s="235">
        <f>S143*H143</f>
        <v>0.031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189</v>
      </c>
      <c r="AT143" s="236" t="s">
        <v>185</v>
      </c>
      <c r="AU143" s="236" t="s">
        <v>82</v>
      </c>
      <c r="AY143" s="16" t="s">
        <v>182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189</v>
      </c>
      <c r="BM143" s="236" t="s">
        <v>470</v>
      </c>
    </row>
    <row r="144" s="13" customFormat="1">
      <c r="A144" s="13"/>
      <c r="B144" s="238"/>
      <c r="C144" s="239"/>
      <c r="D144" s="240" t="s">
        <v>191</v>
      </c>
      <c r="E144" s="241" t="s">
        <v>1</v>
      </c>
      <c r="F144" s="242" t="s">
        <v>389</v>
      </c>
      <c r="G144" s="239"/>
      <c r="H144" s="241" t="s">
        <v>1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191</v>
      </c>
      <c r="AU144" s="248" t="s">
        <v>82</v>
      </c>
      <c r="AV144" s="13" t="s">
        <v>80</v>
      </c>
      <c r="AW144" s="13" t="s">
        <v>30</v>
      </c>
      <c r="AX144" s="13" t="s">
        <v>73</v>
      </c>
      <c r="AY144" s="248" t="s">
        <v>182</v>
      </c>
    </row>
    <row r="145" s="14" customFormat="1">
      <c r="A145" s="14"/>
      <c r="B145" s="249"/>
      <c r="C145" s="250"/>
      <c r="D145" s="240" t="s">
        <v>191</v>
      </c>
      <c r="E145" s="251" t="s">
        <v>1</v>
      </c>
      <c r="F145" s="252" t="s">
        <v>80</v>
      </c>
      <c r="G145" s="250"/>
      <c r="H145" s="253">
        <v>1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191</v>
      </c>
      <c r="AU145" s="259" t="s">
        <v>82</v>
      </c>
      <c r="AV145" s="14" t="s">
        <v>82</v>
      </c>
      <c r="AW145" s="14" t="s">
        <v>30</v>
      </c>
      <c r="AX145" s="14" t="s">
        <v>80</v>
      </c>
      <c r="AY145" s="259" t="s">
        <v>182</v>
      </c>
    </row>
    <row r="146" s="12" customFormat="1" ht="22.8" customHeight="1">
      <c r="A146" s="12"/>
      <c r="B146" s="209"/>
      <c r="C146" s="210"/>
      <c r="D146" s="211" t="s">
        <v>72</v>
      </c>
      <c r="E146" s="223" t="s">
        <v>208</v>
      </c>
      <c r="F146" s="223" t="s">
        <v>209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SUM(P147:P151)</f>
        <v>0</v>
      </c>
      <c r="Q146" s="217"/>
      <c r="R146" s="218">
        <f>SUM(R147:R151)</f>
        <v>0</v>
      </c>
      <c r="S146" s="217"/>
      <c r="T146" s="21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72</v>
      </c>
      <c r="AU146" s="221" t="s">
        <v>80</v>
      </c>
      <c r="AY146" s="220" t="s">
        <v>182</v>
      </c>
      <c r="BK146" s="222">
        <f>SUM(BK147:BK151)</f>
        <v>0</v>
      </c>
    </row>
    <row r="147" s="2" customFormat="1" ht="24.15" customHeight="1">
      <c r="A147" s="37"/>
      <c r="B147" s="38"/>
      <c r="C147" s="225" t="s">
        <v>215</v>
      </c>
      <c r="D147" s="225" t="s">
        <v>185</v>
      </c>
      <c r="E147" s="226" t="s">
        <v>211</v>
      </c>
      <c r="F147" s="227" t="s">
        <v>212</v>
      </c>
      <c r="G147" s="228" t="s">
        <v>213</v>
      </c>
      <c r="H147" s="229">
        <v>0.53100000000000003</v>
      </c>
      <c r="I147" s="230"/>
      <c r="J147" s="231">
        <f>ROUND(I147*H147,2)</f>
        <v>0</v>
      </c>
      <c r="K147" s="227" t="s">
        <v>196</v>
      </c>
      <c r="L147" s="43"/>
      <c r="M147" s="232" t="s">
        <v>1</v>
      </c>
      <c r="N147" s="233" t="s">
        <v>38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189</v>
      </c>
      <c r="AT147" s="236" t="s">
        <v>185</v>
      </c>
      <c r="AU147" s="236" t="s">
        <v>82</v>
      </c>
      <c r="AY147" s="16" t="s">
        <v>182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189</v>
      </c>
      <c r="BM147" s="236" t="s">
        <v>471</v>
      </c>
    </row>
    <row r="148" s="2" customFormat="1" ht="24.15" customHeight="1">
      <c r="A148" s="37"/>
      <c r="B148" s="38"/>
      <c r="C148" s="225" t="s">
        <v>219</v>
      </c>
      <c r="D148" s="225" t="s">
        <v>185</v>
      </c>
      <c r="E148" s="226" t="s">
        <v>216</v>
      </c>
      <c r="F148" s="227" t="s">
        <v>217</v>
      </c>
      <c r="G148" s="228" t="s">
        <v>213</v>
      </c>
      <c r="H148" s="229">
        <v>0.53100000000000003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472</v>
      </c>
    </row>
    <row r="149" s="2" customFormat="1" ht="24.15" customHeight="1">
      <c r="A149" s="37"/>
      <c r="B149" s="38"/>
      <c r="C149" s="225" t="s">
        <v>224</v>
      </c>
      <c r="D149" s="225" t="s">
        <v>185</v>
      </c>
      <c r="E149" s="226" t="s">
        <v>220</v>
      </c>
      <c r="F149" s="227" t="s">
        <v>221</v>
      </c>
      <c r="G149" s="228" t="s">
        <v>213</v>
      </c>
      <c r="H149" s="229">
        <v>5.3099999999999996</v>
      </c>
      <c r="I149" s="230"/>
      <c r="J149" s="231">
        <f>ROUND(I149*H149,2)</f>
        <v>0</v>
      </c>
      <c r="K149" s="227" t="s">
        <v>196</v>
      </c>
      <c r="L149" s="43"/>
      <c r="M149" s="232" t="s">
        <v>1</v>
      </c>
      <c r="N149" s="233" t="s">
        <v>38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189</v>
      </c>
      <c r="AT149" s="236" t="s">
        <v>185</v>
      </c>
      <c r="AU149" s="236" t="s">
        <v>82</v>
      </c>
      <c r="AY149" s="16" t="s">
        <v>182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189</v>
      </c>
      <c r="BM149" s="236" t="s">
        <v>473</v>
      </c>
    </row>
    <row r="150" s="14" customFormat="1">
      <c r="A150" s="14"/>
      <c r="B150" s="249"/>
      <c r="C150" s="250"/>
      <c r="D150" s="240" t="s">
        <v>191</v>
      </c>
      <c r="E150" s="251" t="s">
        <v>1</v>
      </c>
      <c r="F150" s="252" t="s">
        <v>443</v>
      </c>
      <c r="G150" s="250"/>
      <c r="H150" s="253">
        <v>5.3099999999999996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191</v>
      </c>
      <c r="AU150" s="259" t="s">
        <v>82</v>
      </c>
      <c r="AV150" s="14" t="s">
        <v>82</v>
      </c>
      <c r="AW150" s="14" t="s">
        <v>30</v>
      </c>
      <c r="AX150" s="14" t="s">
        <v>80</v>
      </c>
      <c r="AY150" s="259" t="s">
        <v>182</v>
      </c>
    </row>
    <row r="151" s="2" customFormat="1" ht="24.15" customHeight="1">
      <c r="A151" s="37"/>
      <c r="B151" s="38"/>
      <c r="C151" s="225" t="s">
        <v>183</v>
      </c>
      <c r="D151" s="225" t="s">
        <v>185</v>
      </c>
      <c r="E151" s="226" t="s">
        <v>225</v>
      </c>
      <c r="F151" s="227" t="s">
        <v>226</v>
      </c>
      <c r="G151" s="228" t="s">
        <v>213</v>
      </c>
      <c r="H151" s="229">
        <v>0.53100000000000003</v>
      </c>
      <c r="I151" s="230"/>
      <c r="J151" s="231">
        <f>ROUND(I151*H151,2)</f>
        <v>0</v>
      </c>
      <c r="K151" s="227" t="s">
        <v>196</v>
      </c>
      <c r="L151" s="43"/>
      <c r="M151" s="232" t="s">
        <v>1</v>
      </c>
      <c r="N151" s="233" t="s">
        <v>38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189</v>
      </c>
      <c r="AT151" s="236" t="s">
        <v>185</v>
      </c>
      <c r="AU151" s="236" t="s">
        <v>82</v>
      </c>
      <c r="AY151" s="16" t="s">
        <v>182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189</v>
      </c>
      <c r="BM151" s="236" t="s">
        <v>474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228</v>
      </c>
      <c r="F152" s="223" t="s">
        <v>229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P153</f>
        <v>0</v>
      </c>
      <c r="Q152" s="217"/>
      <c r="R152" s="218">
        <f>R153</f>
        <v>0</v>
      </c>
      <c r="S152" s="217"/>
      <c r="T152" s="21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80</v>
      </c>
      <c r="AT152" s="221" t="s">
        <v>72</v>
      </c>
      <c r="AU152" s="221" t="s">
        <v>80</v>
      </c>
      <c r="AY152" s="220" t="s">
        <v>182</v>
      </c>
      <c r="BK152" s="222">
        <f>BK153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230</v>
      </c>
      <c r="F153" s="227" t="s">
        <v>231</v>
      </c>
      <c r="G153" s="228" t="s">
        <v>213</v>
      </c>
      <c r="H153" s="229">
        <v>0.10100000000000001</v>
      </c>
      <c r="I153" s="230"/>
      <c r="J153" s="231">
        <f>ROUND(I153*H153,2)</f>
        <v>0</v>
      </c>
      <c r="K153" s="227" t="s">
        <v>196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189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189</v>
      </c>
      <c r="BM153" s="236" t="s">
        <v>475</v>
      </c>
    </row>
    <row r="154" s="12" customFormat="1" ht="25.92" customHeight="1">
      <c r="A154" s="12"/>
      <c r="B154" s="209"/>
      <c r="C154" s="210"/>
      <c r="D154" s="211" t="s">
        <v>72</v>
      </c>
      <c r="E154" s="212" t="s">
        <v>233</v>
      </c>
      <c r="F154" s="212" t="s">
        <v>234</v>
      </c>
      <c r="G154" s="210"/>
      <c r="H154" s="210"/>
      <c r="I154" s="213"/>
      <c r="J154" s="214">
        <f>BK154</f>
        <v>0</v>
      </c>
      <c r="K154" s="210"/>
      <c r="L154" s="215"/>
      <c r="M154" s="216"/>
      <c r="N154" s="217"/>
      <c r="O154" s="217"/>
      <c r="P154" s="218">
        <f>P155+P164+P177+P183</f>
        <v>0</v>
      </c>
      <c r="Q154" s="217"/>
      <c r="R154" s="218">
        <f>R155+R164+R177+R183</f>
        <v>0.26679999999999998</v>
      </c>
      <c r="S154" s="217"/>
      <c r="T154" s="219">
        <f>T155+T164+T177+T183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0" t="s">
        <v>82</v>
      </c>
      <c r="AT154" s="221" t="s">
        <v>72</v>
      </c>
      <c r="AU154" s="221" t="s">
        <v>73</v>
      </c>
      <c r="AY154" s="220" t="s">
        <v>182</v>
      </c>
      <c r="BK154" s="222">
        <f>BK155+BK164+BK177+BK183</f>
        <v>0</v>
      </c>
    </row>
    <row r="155" s="12" customFormat="1" ht="22.8" customHeight="1">
      <c r="A155" s="12"/>
      <c r="B155" s="209"/>
      <c r="C155" s="210"/>
      <c r="D155" s="211" t="s">
        <v>72</v>
      </c>
      <c r="E155" s="223" t="s">
        <v>235</v>
      </c>
      <c r="F155" s="223" t="s">
        <v>236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0.0032799999999999999</v>
      </c>
      <c r="S155" s="217"/>
      <c r="T155" s="219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82</v>
      </c>
      <c r="AT155" s="221" t="s">
        <v>72</v>
      </c>
      <c r="AU155" s="221" t="s">
        <v>80</v>
      </c>
      <c r="AY155" s="220" t="s">
        <v>182</v>
      </c>
      <c r="BK155" s="222">
        <f>SUM(BK156:BK163)</f>
        <v>0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238</v>
      </c>
      <c r="F156" s="227" t="s">
        <v>239</v>
      </c>
      <c r="G156" s="228" t="s">
        <v>240</v>
      </c>
      <c r="H156" s="229">
        <v>8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0.00040999999999999999</v>
      </c>
      <c r="R156" s="234">
        <f>Q156*H156</f>
        <v>0.0032799999999999999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476</v>
      </c>
    </row>
    <row r="157" s="13" customFormat="1">
      <c r="A157" s="13"/>
      <c r="B157" s="238"/>
      <c r="C157" s="239"/>
      <c r="D157" s="240" t="s">
        <v>191</v>
      </c>
      <c r="E157" s="241" t="s">
        <v>1</v>
      </c>
      <c r="F157" s="242" t="s">
        <v>243</v>
      </c>
      <c r="G157" s="239"/>
      <c r="H157" s="241" t="s">
        <v>1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191</v>
      </c>
      <c r="AU157" s="248" t="s">
        <v>82</v>
      </c>
      <c r="AV157" s="13" t="s">
        <v>80</v>
      </c>
      <c r="AW157" s="13" t="s">
        <v>30</v>
      </c>
      <c r="AX157" s="13" t="s">
        <v>73</v>
      </c>
      <c r="AY157" s="248" t="s">
        <v>182</v>
      </c>
    </row>
    <row r="158" s="14" customFormat="1">
      <c r="A158" s="14"/>
      <c r="B158" s="249"/>
      <c r="C158" s="250"/>
      <c r="D158" s="240" t="s">
        <v>191</v>
      </c>
      <c r="E158" s="251" t="s">
        <v>1</v>
      </c>
      <c r="F158" s="252" t="s">
        <v>224</v>
      </c>
      <c r="G158" s="250"/>
      <c r="H158" s="253">
        <v>8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191</v>
      </c>
      <c r="AU158" s="259" t="s">
        <v>82</v>
      </c>
      <c r="AV158" s="14" t="s">
        <v>82</v>
      </c>
      <c r="AW158" s="14" t="s">
        <v>30</v>
      </c>
      <c r="AX158" s="14" t="s">
        <v>80</v>
      </c>
      <c r="AY158" s="259" t="s">
        <v>182</v>
      </c>
    </row>
    <row r="159" s="2" customFormat="1" ht="14.4" customHeight="1">
      <c r="A159" s="37"/>
      <c r="B159" s="38"/>
      <c r="C159" s="225" t="s">
        <v>249</v>
      </c>
      <c r="D159" s="225" t="s">
        <v>185</v>
      </c>
      <c r="E159" s="226" t="s">
        <v>245</v>
      </c>
      <c r="F159" s="227" t="s">
        <v>246</v>
      </c>
      <c r="G159" s="228" t="s">
        <v>247</v>
      </c>
      <c r="H159" s="229">
        <v>1</v>
      </c>
      <c r="I159" s="230"/>
      <c r="J159" s="231">
        <f>ROUND(I159*H159,2)</f>
        <v>0</v>
      </c>
      <c r="K159" s="227" t="s">
        <v>196</v>
      </c>
      <c r="L159" s="43"/>
      <c r="M159" s="232" t="s">
        <v>1</v>
      </c>
      <c r="N159" s="233" t="s">
        <v>38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241</v>
      </c>
      <c r="AT159" s="236" t="s">
        <v>185</v>
      </c>
      <c r="AU159" s="236" t="s">
        <v>82</v>
      </c>
      <c r="AY159" s="16" t="s">
        <v>182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241</v>
      </c>
      <c r="BM159" s="236" t="s">
        <v>477</v>
      </c>
    </row>
    <row r="160" s="14" customFormat="1">
      <c r="A160" s="14"/>
      <c r="B160" s="249"/>
      <c r="C160" s="250"/>
      <c r="D160" s="240" t="s">
        <v>191</v>
      </c>
      <c r="E160" s="251" t="s">
        <v>1</v>
      </c>
      <c r="F160" s="252" t="s">
        <v>80</v>
      </c>
      <c r="G160" s="250"/>
      <c r="H160" s="253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191</v>
      </c>
      <c r="AU160" s="259" t="s">
        <v>82</v>
      </c>
      <c r="AV160" s="14" t="s">
        <v>82</v>
      </c>
      <c r="AW160" s="14" t="s">
        <v>30</v>
      </c>
      <c r="AX160" s="14" t="s">
        <v>80</v>
      </c>
      <c r="AY160" s="259" t="s">
        <v>182</v>
      </c>
    </row>
    <row r="161" s="2" customFormat="1" ht="24.15" customHeight="1">
      <c r="A161" s="37"/>
      <c r="B161" s="38"/>
      <c r="C161" s="260" t="s">
        <v>255</v>
      </c>
      <c r="D161" s="260" t="s">
        <v>250</v>
      </c>
      <c r="E161" s="261" t="s">
        <v>251</v>
      </c>
      <c r="F161" s="262" t="s">
        <v>252</v>
      </c>
      <c r="G161" s="263" t="s">
        <v>247</v>
      </c>
      <c r="H161" s="264">
        <v>1</v>
      </c>
      <c r="I161" s="265"/>
      <c r="J161" s="266">
        <f>ROUND(I161*H161,2)</f>
        <v>0</v>
      </c>
      <c r="K161" s="262" t="s">
        <v>1</v>
      </c>
      <c r="L161" s="267"/>
      <c r="M161" s="268" t="s">
        <v>1</v>
      </c>
      <c r="N161" s="269" t="s">
        <v>38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253</v>
      </c>
      <c r="AT161" s="236" t="s">
        <v>250</v>
      </c>
      <c r="AU161" s="236" t="s">
        <v>82</v>
      </c>
      <c r="AY161" s="16" t="s">
        <v>182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241</v>
      </c>
      <c r="BM161" s="236" t="s">
        <v>478</v>
      </c>
    </row>
    <row r="162" s="14" customFormat="1">
      <c r="A162" s="14"/>
      <c r="B162" s="249"/>
      <c r="C162" s="250"/>
      <c r="D162" s="240" t="s">
        <v>191</v>
      </c>
      <c r="E162" s="251" t="s">
        <v>1</v>
      </c>
      <c r="F162" s="252" t="s">
        <v>80</v>
      </c>
      <c r="G162" s="250"/>
      <c r="H162" s="253">
        <v>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191</v>
      </c>
      <c r="AU162" s="259" t="s">
        <v>82</v>
      </c>
      <c r="AV162" s="14" t="s">
        <v>82</v>
      </c>
      <c r="AW162" s="14" t="s">
        <v>30</v>
      </c>
      <c r="AX162" s="14" t="s">
        <v>80</v>
      </c>
      <c r="AY162" s="259" t="s">
        <v>182</v>
      </c>
    </row>
    <row r="163" s="2" customFormat="1" ht="24.15" customHeight="1">
      <c r="A163" s="37"/>
      <c r="B163" s="38"/>
      <c r="C163" s="225" t="s">
        <v>261</v>
      </c>
      <c r="D163" s="225" t="s">
        <v>185</v>
      </c>
      <c r="E163" s="226" t="s">
        <v>256</v>
      </c>
      <c r="F163" s="227" t="s">
        <v>257</v>
      </c>
      <c r="G163" s="228" t="s">
        <v>213</v>
      </c>
      <c r="H163" s="229">
        <v>0.0030000000000000001</v>
      </c>
      <c r="I163" s="230"/>
      <c r="J163" s="231">
        <f>ROUND(I163*H163,2)</f>
        <v>0</v>
      </c>
      <c r="K163" s="227" t="s">
        <v>196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479</v>
      </c>
    </row>
    <row r="164" s="12" customFormat="1" ht="22.8" customHeight="1">
      <c r="A164" s="12"/>
      <c r="B164" s="209"/>
      <c r="C164" s="210"/>
      <c r="D164" s="211" t="s">
        <v>72</v>
      </c>
      <c r="E164" s="223" t="s">
        <v>259</v>
      </c>
      <c r="F164" s="223" t="s">
        <v>260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SUM(P165:P176)</f>
        <v>0</v>
      </c>
      <c r="Q164" s="217"/>
      <c r="R164" s="218">
        <f>SUM(R165:R176)</f>
        <v>0.012</v>
      </c>
      <c r="S164" s="217"/>
      <c r="T164" s="219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82</v>
      </c>
      <c r="AT164" s="221" t="s">
        <v>72</v>
      </c>
      <c r="AU164" s="221" t="s">
        <v>80</v>
      </c>
      <c r="AY164" s="220" t="s">
        <v>182</v>
      </c>
      <c r="BK164" s="222">
        <f>SUM(BK165:BK176)</f>
        <v>0</v>
      </c>
    </row>
    <row r="165" s="2" customFormat="1" ht="14.4" customHeight="1">
      <c r="A165" s="37"/>
      <c r="B165" s="38"/>
      <c r="C165" s="225" t="s">
        <v>8</v>
      </c>
      <c r="D165" s="225" t="s">
        <v>185</v>
      </c>
      <c r="E165" s="226" t="s">
        <v>262</v>
      </c>
      <c r="F165" s="227" t="s">
        <v>263</v>
      </c>
      <c r="G165" s="228" t="s">
        <v>264</v>
      </c>
      <c r="H165" s="229">
        <v>1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38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241</v>
      </c>
      <c r="AT165" s="236" t="s">
        <v>185</v>
      </c>
      <c r="AU165" s="236" t="s">
        <v>82</v>
      </c>
      <c r="AY165" s="16" t="s">
        <v>182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241</v>
      </c>
      <c r="BM165" s="236" t="s">
        <v>480</v>
      </c>
    </row>
    <row r="166" s="2" customFormat="1" ht="14.4" customHeight="1">
      <c r="A166" s="37"/>
      <c r="B166" s="38"/>
      <c r="C166" s="225" t="s">
        <v>241</v>
      </c>
      <c r="D166" s="225" t="s">
        <v>185</v>
      </c>
      <c r="E166" s="226" t="s">
        <v>266</v>
      </c>
      <c r="F166" s="227" t="s">
        <v>267</v>
      </c>
      <c r="G166" s="228" t="s">
        <v>240</v>
      </c>
      <c r="H166" s="229">
        <v>6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481</v>
      </c>
    </row>
    <row r="167" s="2" customFormat="1" ht="14.4" customHeight="1">
      <c r="A167" s="37"/>
      <c r="B167" s="38"/>
      <c r="C167" s="225" t="s">
        <v>273</v>
      </c>
      <c r="D167" s="225" t="s">
        <v>185</v>
      </c>
      <c r="E167" s="226" t="s">
        <v>269</v>
      </c>
      <c r="F167" s="227" t="s">
        <v>270</v>
      </c>
      <c r="G167" s="228" t="s">
        <v>240</v>
      </c>
      <c r="H167" s="229">
        <v>6</v>
      </c>
      <c r="I167" s="230"/>
      <c r="J167" s="231">
        <f>ROUND(I167*H167,2)</f>
        <v>0</v>
      </c>
      <c r="K167" s="227" t="s">
        <v>1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0.002</v>
      </c>
      <c r="R167" s="234">
        <f>Q167*H167</f>
        <v>0.012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241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241</v>
      </c>
      <c r="BM167" s="236" t="s">
        <v>482</v>
      </c>
    </row>
    <row r="168" s="13" customFormat="1">
      <c r="A168" s="13"/>
      <c r="B168" s="238"/>
      <c r="C168" s="239"/>
      <c r="D168" s="240" t="s">
        <v>191</v>
      </c>
      <c r="E168" s="241" t="s">
        <v>1</v>
      </c>
      <c r="F168" s="242" t="s">
        <v>272</v>
      </c>
      <c r="G168" s="239"/>
      <c r="H168" s="241" t="s">
        <v>1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191</v>
      </c>
      <c r="AU168" s="248" t="s">
        <v>82</v>
      </c>
      <c r="AV168" s="13" t="s">
        <v>80</v>
      </c>
      <c r="AW168" s="13" t="s">
        <v>30</v>
      </c>
      <c r="AX168" s="13" t="s">
        <v>73</v>
      </c>
      <c r="AY168" s="248" t="s">
        <v>182</v>
      </c>
    </row>
    <row r="169" s="14" customFormat="1">
      <c r="A169" s="14"/>
      <c r="B169" s="249"/>
      <c r="C169" s="250"/>
      <c r="D169" s="240" t="s">
        <v>191</v>
      </c>
      <c r="E169" s="251" t="s">
        <v>1</v>
      </c>
      <c r="F169" s="252" t="s">
        <v>215</v>
      </c>
      <c r="G169" s="250"/>
      <c r="H169" s="253">
        <v>6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191</v>
      </c>
      <c r="AU169" s="259" t="s">
        <v>82</v>
      </c>
      <c r="AV169" s="14" t="s">
        <v>82</v>
      </c>
      <c r="AW169" s="14" t="s">
        <v>30</v>
      </c>
      <c r="AX169" s="14" t="s">
        <v>80</v>
      </c>
      <c r="AY169" s="259" t="s">
        <v>182</v>
      </c>
    </row>
    <row r="170" s="2" customFormat="1" ht="24.15" customHeight="1">
      <c r="A170" s="37"/>
      <c r="B170" s="38"/>
      <c r="C170" s="225" t="s">
        <v>277</v>
      </c>
      <c r="D170" s="225" t="s">
        <v>185</v>
      </c>
      <c r="E170" s="226" t="s">
        <v>274</v>
      </c>
      <c r="F170" s="227" t="s">
        <v>275</v>
      </c>
      <c r="G170" s="228" t="s">
        <v>247</v>
      </c>
      <c r="H170" s="229">
        <v>1</v>
      </c>
      <c r="I170" s="230"/>
      <c r="J170" s="231">
        <f>ROUND(I170*H170,2)</f>
        <v>0</v>
      </c>
      <c r="K170" s="227" t="s">
        <v>196</v>
      </c>
      <c r="L170" s="43"/>
      <c r="M170" s="232" t="s">
        <v>1</v>
      </c>
      <c r="N170" s="233" t="s">
        <v>38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189</v>
      </c>
      <c r="AT170" s="236" t="s">
        <v>185</v>
      </c>
      <c r="AU170" s="236" t="s">
        <v>82</v>
      </c>
      <c r="AY170" s="16" t="s">
        <v>182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189</v>
      </c>
      <c r="BM170" s="236" t="s">
        <v>483</v>
      </c>
    </row>
    <row r="171" s="2" customFormat="1" ht="14.4" customHeight="1">
      <c r="A171" s="37"/>
      <c r="B171" s="38"/>
      <c r="C171" s="260" t="s">
        <v>282</v>
      </c>
      <c r="D171" s="260" t="s">
        <v>250</v>
      </c>
      <c r="E171" s="261" t="s">
        <v>278</v>
      </c>
      <c r="F171" s="262" t="s">
        <v>279</v>
      </c>
      <c r="G171" s="263" t="s">
        <v>188</v>
      </c>
      <c r="H171" s="264">
        <v>1</v>
      </c>
      <c r="I171" s="265"/>
      <c r="J171" s="266">
        <f>ROUND(I171*H171,2)</f>
        <v>0</v>
      </c>
      <c r="K171" s="262" t="s">
        <v>1</v>
      </c>
      <c r="L171" s="267"/>
      <c r="M171" s="268" t="s">
        <v>1</v>
      </c>
      <c r="N171" s="269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224</v>
      </c>
      <c r="AT171" s="236" t="s">
        <v>250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484</v>
      </c>
    </row>
    <row r="172" s="13" customFormat="1">
      <c r="A172" s="13"/>
      <c r="B172" s="238"/>
      <c r="C172" s="239"/>
      <c r="D172" s="240" t="s">
        <v>191</v>
      </c>
      <c r="E172" s="241" t="s">
        <v>1</v>
      </c>
      <c r="F172" s="242" t="s">
        <v>281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191</v>
      </c>
      <c r="AU172" s="248" t="s">
        <v>82</v>
      </c>
      <c r="AV172" s="13" t="s">
        <v>80</v>
      </c>
      <c r="AW172" s="13" t="s">
        <v>30</v>
      </c>
      <c r="AX172" s="13" t="s">
        <v>73</v>
      </c>
      <c r="AY172" s="248" t="s">
        <v>182</v>
      </c>
    </row>
    <row r="173" s="14" customFormat="1">
      <c r="A173" s="14"/>
      <c r="B173" s="249"/>
      <c r="C173" s="250"/>
      <c r="D173" s="240" t="s">
        <v>191</v>
      </c>
      <c r="E173" s="251" t="s">
        <v>1</v>
      </c>
      <c r="F173" s="252" t="s">
        <v>80</v>
      </c>
      <c r="G173" s="250"/>
      <c r="H173" s="253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191</v>
      </c>
      <c r="AU173" s="259" t="s">
        <v>82</v>
      </c>
      <c r="AV173" s="14" t="s">
        <v>82</v>
      </c>
      <c r="AW173" s="14" t="s">
        <v>30</v>
      </c>
      <c r="AX173" s="14" t="s">
        <v>80</v>
      </c>
      <c r="AY173" s="259" t="s">
        <v>182</v>
      </c>
    </row>
    <row r="174" s="2" customFormat="1" ht="24.15" customHeight="1">
      <c r="A174" s="37"/>
      <c r="B174" s="38"/>
      <c r="C174" s="225" t="s">
        <v>286</v>
      </c>
      <c r="D174" s="225" t="s">
        <v>185</v>
      </c>
      <c r="E174" s="226" t="s">
        <v>287</v>
      </c>
      <c r="F174" s="227" t="s">
        <v>288</v>
      </c>
      <c r="G174" s="228" t="s">
        <v>247</v>
      </c>
      <c r="H174" s="229">
        <v>1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189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189</v>
      </c>
      <c r="BM174" s="236" t="s">
        <v>485</v>
      </c>
    </row>
    <row r="175" s="2" customFormat="1" ht="24.15" customHeight="1">
      <c r="A175" s="37"/>
      <c r="B175" s="38"/>
      <c r="C175" s="225" t="s">
        <v>7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486</v>
      </c>
    </row>
    <row r="176" s="2" customFormat="1" ht="24.15" customHeight="1">
      <c r="A176" s="37"/>
      <c r="B176" s="38"/>
      <c r="C176" s="225" t="s">
        <v>293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487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297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488</v>
      </c>
    </row>
    <row r="179" s="2" customFormat="1" ht="14.4" customHeight="1">
      <c r="A179" s="37"/>
      <c r="B179" s="38"/>
      <c r="C179" s="260" t="s">
        <v>301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489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490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307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491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0.00092000000000000003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311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2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0.00040000000000000002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492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82</v>
      </c>
      <c r="G186" s="250"/>
      <c r="H186" s="253">
        <v>2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316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2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0.00051999999999999995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493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82</v>
      </c>
      <c r="G189" s="250"/>
      <c r="H189" s="253">
        <v>2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322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494</v>
      </c>
    </row>
    <row r="193" s="2" customFormat="1" ht="37.8" customHeight="1">
      <c r="A193" s="37"/>
      <c r="B193" s="38"/>
      <c r="C193" s="225" t="s">
        <v>327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495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mzYphSXByU1McOJN679KxbFHUlE5GaqRqtfxTCGMQre8kzl/55iubCdu7RiQJOQzWgqAcpLL1MlVEBzb99XO/A==" hashValue="dXHj9mzef5pJkxsW0uS5j664qCGrsKyUiDB0sMny5HYP1uXyWtzM2ZHrDCwjHzbuj1gATGIFIKkqSKjAOKec7g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496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ROUND((SUM(BE131:BE193)),  2)</f>
        <v>0</v>
      </c>
      <c r="G35" s="37"/>
      <c r="H35" s="37"/>
      <c r="I35" s="163">
        <v>0.20999999999999999</v>
      </c>
      <c r="J35" s="162">
        <f>ROUND(((SUM(BE131:BE193))*I35),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ROUND((SUM(BF131:BF193)),  2)</f>
        <v>0</v>
      </c>
      <c r="G36" s="37"/>
      <c r="H36" s="37"/>
      <c r="I36" s="163">
        <v>0.14999999999999999</v>
      </c>
      <c r="J36" s="162">
        <f>ROUND(((SUM(BF131:BF193))*I36),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ROUND((SUM(BH131:BH193)),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Havl.Brod-III.záloha - IC6000384710 (dozorci výhybek - ŘP)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J149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J151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J174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J180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J187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J188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Havl.Brod-III.záloha - IC6000384710 (dozorci výhybek - ŘP)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P132+P151+P187</f>
        <v>0</v>
      </c>
      <c r="Q131" s="103"/>
      <c r="R131" s="206">
        <f>R132+R151+R187</f>
        <v>0.36204999999999998</v>
      </c>
      <c r="S131" s="103"/>
      <c r="T131" s="207">
        <f>T132+T151+T187</f>
        <v>0.5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BK132+BK151+BK187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P133+P143+P149</f>
        <v>0</v>
      </c>
      <c r="Q132" s="217"/>
      <c r="R132" s="218">
        <f>R133+R143+R149</f>
        <v>0.10048</v>
      </c>
      <c r="S132" s="217"/>
      <c r="T132" s="219">
        <f>T133+T143+T149</f>
        <v>0.5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BK133+BK143+BK149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SUM(P134:P142)</f>
        <v>0</v>
      </c>
      <c r="Q133" s="217"/>
      <c r="R133" s="218">
        <f>SUM(R134:R142)</f>
        <v>0.10048</v>
      </c>
      <c r="S133" s="217"/>
      <c r="T133" s="219">
        <f>SUM(T134:T142)</f>
        <v>0.5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SUM(BK134:BK142)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497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6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498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435</v>
      </c>
      <c r="G138" s="250"/>
      <c r="H138" s="253">
        <v>6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6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499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12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0.00048000000000000007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500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249</v>
      </c>
      <c r="G142" s="250"/>
      <c r="H142" s="253">
        <v>12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12" customFormat="1" ht="22.8" customHeight="1">
      <c r="A143" s="12"/>
      <c r="B143" s="209"/>
      <c r="C143" s="210"/>
      <c r="D143" s="211" t="s">
        <v>72</v>
      </c>
      <c r="E143" s="223" t="s">
        <v>208</v>
      </c>
      <c r="F143" s="223" t="s">
        <v>209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SUM(P144:P148)</f>
        <v>0</v>
      </c>
      <c r="Q143" s="217"/>
      <c r="R143" s="218">
        <f>SUM(R144:R148)</f>
        <v>0</v>
      </c>
      <c r="S143" s="217"/>
      <c r="T143" s="219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72</v>
      </c>
      <c r="AU143" s="221" t="s">
        <v>80</v>
      </c>
      <c r="AY143" s="220" t="s">
        <v>182</v>
      </c>
      <c r="BK143" s="222">
        <f>SUM(BK144:BK148)</f>
        <v>0</v>
      </c>
    </row>
    <row r="144" s="2" customFormat="1" ht="24.15" customHeight="1">
      <c r="A144" s="37"/>
      <c r="B144" s="38"/>
      <c r="C144" s="225" t="s">
        <v>210</v>
      </c>
      <c r="D144" s="225" t="s">
        <v>185</v>
      </c>
      <c r="E144" s="226" t="s">
        <v>211</v>
      </c>
      <c r="F144" s="227" t="s">
        <v>212</v>
      </c>
      <c r="G144" s="228" t="s">
        <v>213</v>
      </c>
      <c r="H144" s="229">
        <v>0.5</v>
      </c>
      <c r="I144" s="230"/>
      <c r="J144" s="231">
        <f>ROUND(I144*H144,2)</f>
        <v>0</v>
      </c>
      <c r="K144" s="227" t="s">
        <v>196</v>
      </c>
      <c r="L144" s="43"/>
      <c r="M144" s="232" t="s">
        <v>1</v>
      </c>
      <c r="N144" s="233" t="s">
        <v>38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189</v>
      </c>
      <c r="AT144" s="236" t="s">
        <v>185</v>
      </c>
      <c r="AU144" s="236" t="s">
        <v>82</v>
      </c>
      <c r="AY144" s="16" t="s">
        <v>182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189</v>
      </c>
      <c r="BM144" s="236" t="s">
        <v>501</v>
      </c>
    </row>
    <row r="145" s="2" customFormat="1" ht="24.15" customHeight="1">
      <c r="A145" s="37"/>
      <c r="B145" s="38"/>
      <c r="C145" s="225" t="s">
        <v>215</v>
      </c>
      <c r="D145" s="225" t="s">
        <v>185</v>
      </c>
      <c r="E145" s="226" t="s">
        <v>216</v>
      </c>
      <c r="F145" s="227" t="s">
        <v>217</v>
      </c>
      <c r="G145" s="228" t="s">
        <v>213</v>
      </c>
      <c r="H145" s="229">
        <v>0.5</v>
      </c>
      <c r="I145" s="230"/>
      <c r="J145" s="231">
        <f>ROUND(I145*H145,2)</f>
        <v>0</v>
      </c>
      <c r="K145" s="227" t="s">
        <v>196</v>
      </c>
      <c r="L145" s="43"/>
      <c r="M145" s="232" t="s">
        <v>1</v>
      </c>
      <c r="N145" s="233" t="s">
        <v>38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189</v>
      </c>
      <c r="AT145" s="236" t="s">
        <v>185</v>
      </c>
      <c r="AU145" s="236" t="s">
        <v>82</v>
      </c>
      <c r="AY145" s="16" t="s">
        <v>182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189</v>
      </c>
      <c r="BM145" s="236" t="s">
        <v>502</v>
      </c>
    </row>
    <row r="146" s="2" customFormat="1" ht="24.15" customHeight="1">
      <c r="A146" s="37"/>
      <c r="B146" s="38"/>
      <c r="C146" s="225" t="s">
        <v>219</v>
      </c>
      <c r="D146" s="225" t="s">
        <v>185</v>
      </c>
      <c r="E146" s="226" t="s">
        <v>220</v>
      </c>
      <c r="F146" s="227" t="s">
        <v>221</v>
      </c>
      <c r="G146" s="228" t="s">
        <v>213</v>
      </c>
      <c r="H146" s="229">
        <v>5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503</v>
      </c>
    </row>
    <row r="147" s="14" customFormat="1">
      <c r="A147" s="14"/>
      <c r="B147" s="249"/>
      <c r="C147" s="250"/>
      <c r="D147" s="240" t="s">
        <v>191</v>
      </c>
      <c r="E147" s="251" t="s">
        <v>1</v>
      </c>
      <c r="F147" s="252" t="s">
        <v>504</v>
      </c>
      <c r="G147" s="250"/>
      <c r="H147" s="253">
        <v>5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191</v>
      </c>
      <c r="AU147" s="259" t="s">
        <v>82</v>
      </c>
      <c r="AV147" s="14" t="s">
        <v>82</v>
      </c>
      <c r="AW147" s="14" t="s">
        <v>30</v>
      </c>
      <c r="AX147" s="14" t="s">
        <v>80</v>
      </c>
      <c r="AY147" s="259" t="s">
        <v>182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225</v>
      </c>
      <c r="F148" s="227" t="s">
        <v>226</v>
      </c>
      <c r="G148" s="228" t="s">
        <v>213</v>
      </c>
      <c r="H148" s="229">
        <v>0.5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505</v>
      </c>
    </row>
    <row r="149" s="12" customFormat="1" ht="22.8" customHeight="1">
      <c r="A149" s="12"/>
      <c r="B149" s="209"/>
      <c r="C149" s="210"/>
      <c r="D149" s="211" t="s">
        <v>72</v>
      </c>
      <c r="E149" s="223" t="s">
        <v>228</v>
      </c>
      <c r="F149" s="223" t="s">
        <v>229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P150</f>
        <v>0</v>
      </c>
      <c r="Q149" s="217"/>
      <c r="R149" s="218">
        <f>R150</f>
        <v>0</v>
      </c>
      <c r="S149" s="217"/>
      <c r="T149" s="219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80</v>
      </c>
      <c r="AT149" s="221" t="s">
        <v>72</v>
      </c>
      <c r="AU149" s="221" t="s">
        <v>80</v>
      </c>
      <c r="AY149" s="220" t="s">
        <v>182</v>
      </c>
      <c r="BK149" s="222">
        <f>BK150</f>
        <v>0</v>
      </c>
    </row>
    <row r="150" s="2" customFormat="1" ht="14.4" customHeight="1">
      <c r="A150" s="37"/>
      <c r="B150" s="38"/>
      <c r="C150" s="225" t="s">
        <v>183</v>
      </c>
      <c r="D150" s="225" t="s">
        <v>185</v>
      </c>
      <c r="E150" s="226" t="s">
        <v>230</v>
      </c>
      <c r="F150" s="227" t="s">
        <v>231</v>
      </c>
      <c r="G150" s="228" t="s">
        <v>213</v>
      </c>
      <c r="H150" s="229">
        <v>0.10000000000000001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506</v>
      </c>
    </row>
    <row r="151" s="12" customFormat="1" ht="25.92" customHeight="1">
      <c r="A151" s="12"/>
      <c r="B151" s="209"/>
      <c r="C151" s="210"/>
      <c r="D151" s="211" t="s">
        <v>72</v>
      </c>
      <c r="E151" s="212" t="s">
        <v>233</v>
      </c>
      <c r="F151" s="212" t="s">
        <v>234</v>
      </c>
      <c r="G151" s="210"/>
      <c r="H151" s="210"/>
      <c r="I151" s="213"/>
      <c r="J151" s="214">
        <f>BK151</f>
        <v>0</v>
      </c>
      <c r="K151" s="210"/>
      <c r="L151" s="215"/>
      <c r="M151" s="216"/>
      <c r="N151" s="217"/>
      <c r="O151" s="217"/>
      <c r="P151" s="218">
        <f>P152+P161+P174+P180</f>
        <v>0</v>
      </c>
      <c r="Q151" s="217"/>
      <c r="R151" s="218">
        <f>R152+R161+R174+R180</f>
        <v>0.26156999999999997</v>
      </c>
      <c r="S151" s="217"/>
      <c r="T151" s="219">
        <f>T152+T161+T174+T180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82</v>
      </c>
      <c r="AT151" s="221" t="s">
        <v>72</v>
      </c>
      <c r="AU151" s="221" t="s">
        <v>73</v>
      </c>
      <c r="AY151" s="220" t="s">
        <v>182</v>
      </c>
      <c r="BK151" s="222">
        <f>BK152+BK161+BK174+BK180</f>
        <v>0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235</v>
      </c>
      <c r="F152" s="223" t="s">
        <v>236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SUM(P153:P160)</f>
        <v>0</v>
      </c>
      <c r="Q152" s="217"/>
      <c r="R152" s="218">
        <f>SUM(R153:R160)</f>
        <v>0.0020499999999999997</v>
      </c>
      <c r="S152" s="217"/>
      <c r="T152" s="219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82</v>
      </c>
      <c r="AT152" s="221" t="s">
        <v>72</v>
      </c>
      <c r="AU152" s="221" t="s">
        <v>80</v>
      </c>
      <c r="AY152" s="220" t="s">
        <v>182</v>
      </c>
      <c r="BK152" s="222">
        <f>SUM(BK153:BK160)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238</v>
      </c>
      <c r="F153" s="227" t="s">
        <v>239</v>
      </c>
      <c r="G153" s="228" t="s">
        <v>240</v>
      </c>
      <c r="H153" s="229">
        <v>5</v>
      </c>
      <c r="I153" s="230"/>
      <c r="J153" s="231">
        <f>ROUND(I153*H153,2)</f>
        <v>0</v>
      </c>
      <c r="K153" s="227" t="s">
        <v>1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0.00040999999999999999</v>
      </c>
      <c r="R153" s="234">
        <f>Q153*H153</f>
        <v>0.0020499999999999997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241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241</v>
      </c>
      <c r="BM153" s="236" t="s">
        <v>507</v>
      </c>
    </row>
    <row r="154" s="13" customFormat="1">
      <c r="A154" s="13"/>
      <c r="B154" s="238"/>
      <c r="C154" s="239"/>
      <c r="D154" s="240" t="s">
        <v>191</v>
      </c>
      <c r="E154" s="241" t="s">
        <v>1</v>
      </c>
      <c r="F154" s="242" t="s">
        <v>243</v>
      </c>
      <c r="G154" s="239"/>
      <c r="H154" s="241" t="s">
        <v>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191</v>
      </c>
      <c r="AU154" s="248" t="s">
        <v>82</v>
      </c>
      <c r="AV154" s="13" t="s">
        <v>80</v>
      </c>
      <c r="AW154" s="13" t="s">
        <v>30</v>
      </c>
      <c r="AX154" s="13" t="s">
        <v>73</v>
      </c>
      <c r="AY154" s="248" t="s">
        <v>182</v>
      </c>
    </row>
    <row r="155" s="14" customFormat="1">
      <c r="A155" s="14"/>
      <c r="B155" s="249"/>
      <c r="C155" s="250"/>
      <c r="D155" s="240" t="s">
        <v>191</v>
      </c>
      <c r="E155" s="251" t="s">
        <v>1</v>
      </c>
      <c r="F155" s="252" t="s">
        <v>210</v>
      </c>
      <c r="G155" s="250"/>
      <c r="H155" s="253">
        <v>5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191</v>
      </c>
      <c r="AU155" s="259" t="s">
        <v>82</v>
      </c>
      <c r="AV155" s="14" t="s">
        <v>82</v>
      </c>
      <c r="AW155" s="14" t="s">
        <v>30</v>
      </c>
      <c r="AX155" s="14" t="s">
        <v>80</v>
      </c>
      <c r="AY155" s="259" t="s">
        <v>182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245</v>
      </c>
      <c r="F156" s="227" t="s">
        <v>246</v>
      </c>
      <c r="G156" s="228" t="s">
        <v>247</v>
      </c>
      <c r="H156" s="229">
        <v>1</v>
      </c>
      <c r="I156" s="230"/>
      <c r="J156" s="231">
        <f>ROUND(I156*H156,2)</f>
        <v>0</v>
      </c>
      <c r="K156" s="227" t="s">
        <v>196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508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80</v>
      </c>
      <c r="G157" s="250"/>
      <c r="H157" s="253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24.15" customHeight="1">
      <c r="A158" s="37"/>
      <c r="B158" s="38"/>
      <c r="C158" s="260" t="s">
        <v>249</v>
      </c>
      <c r="D158" s="260" t="s">
        <v>250</v>
      </c>
      <c r="E158" s="261" t="s">
        <v>251</v>
      </c>
      <c r="F158" s="262" t="s">
        <v>252</v>
      </c>
      <c r="G158" s="263" t="s">
        <v>247</v>
      </c>
      <c r="H158" s="264">
        <v>1</v>
      </c>
      <c r="I158" s="265"/>
      <c r="J158" s="266">
        <f>ROUND(I158*H158,2)</f>
        <v>0</v>
      </c>
      <c r="K158" s="262" t="s">
        <v>1</v>
      </c>
      <c r="L158" s="267"/>
      <c r="M158" s="268" t="s">
        <v>1</v>
      </c>
      <c r="N158" s="269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253</v>
      </c>
      <c r="AT158" s="236" t="s">
        <v>250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509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80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25" t="s">
        <v>255</v>
      </c>
      <c r="D160" s="225" t="s">
        <v>185</v>
      </c>
      <c r="E160" s="226" t="s">
        <v>256</v>
      </c>
      <c r="F160" s="227" t="s">
        <v>257</v>
      </c>
      <c r="G160" s="228" t="s">
        <v>213</v>
      </c>
      <c r="H160" s="229">
        <v>0.002</v>
      </c>
      <c r="I160" s="230"/>
      <c r="J160" s="231">
        <f>ROUND(I160*H160,2)</f>
        <v>0</v>
      </c>
      <c r="K160" s="227" t="s">
        <v>196</v>
      </c>
      <c r="L160" s="43"/>
      <c r="M160" s="232" t="s">
        <v>1</v>
      </c>
      <c r="N160" s="233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241</v>
      </c>
      <c r="AT160" s="236" t="s">
        <v>185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510</v>
      </c>
    </row>
    <row r="161" s="12" customFormat="1" ht="22.8" customHeight="1">
      <c r="A161" s="12"/>
      <c r="B161" s="209"/>
      <c r="C161" s="210"/>
      <c r="D161" s="211" t="s">
        <v>72</v>
      </c>
      <c r="E161" s="223" t="s">
        <v>259</v>
      </c>
      <c r="F161" s="223" t="s">
        <v>260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SUM(P162:P173)</f>
        <v>0</v>
      </c>
      <c r="Q161" s="217"/>
      <c r="R161" s="218">
        <f>SUM(R162:R173)</f>
        <v>0.0080000000000000002</v>
      </c>
      <c r="S161" s="217"/>
      <c r="T161" s="219">
        <f>SUM(T162:T173)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82</v>
      </c>
      <c r="AT161" s="221" t="s">
        <v>72</v>
      </c>
      <c r="AU161" s="221" t="s">
        <v>80</v>
      </c>
      <c r="AY161" s="220" t="s">
        <v>182</v>
      </c>
      <c r="BK161" s="222">
        <f>SUM(BK162:BK173)</f>
        <v>0</v>
      </c>
    </row>
    <row r="162" s="2" customFormat="1" ht="14.4" customHeight="1">
      <c r="A162" s="37"/>
      <c r="B162" s="38"/>
      <c r="C162" s="225" t="s">
        <v>261</v>
      </c>
      <c r="D162" s="225" t="s">
        <v>185</v>
      </c>
      <c r="E162" s="226" t="s">
        <v>262</v>
      </c>
      <c r="F162" s="227" t="s">
        <v>263</v>
      </c>
      <c r="G162" s="228" t="s">
        <v>264</v>
      </c>
      <c r="H162" s="229">
        <v>1</v>
      </c>
      <c r="I162" s="230"/>
      <c r="J162" s="231">
        <f>ROUND(I162*H162,2)</f>
        <v>0</v>
      </c>
      <c r="K162" s="227" t="s">
        <v>1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511</v>
      </c>
    </row>
    <row r="163" s="2" customFormat="1" ht="14.4" customHeight="1">
      <c r="A163" s="37"/>
      <c r="B163" s="38"/>
      <c r="C163" s="225" t="s">
        <v>8</v>
      </c>
      <c r="D163" s="225" t="s">
        <v>185</v>
      </c>
      <c r="E163" s="226" t="s">
        <v>266</v>
      </c>
      <c r="F163" s="227" t="s">
        <v>267</v>
      </c>
      <c r="G163" s="228" t="s">
        <v>240</v>
      </c>
      <c r="H163" s="229">
        <v>4</v>
      </c>
      <c r="I163" s="230"/>
      <c r="J163" s="231">
        <f>ROUND(I163*H163,2)</f>
        <v>0</v>
      </c>
      <c r="K163" s="227" t="s">
        <v>1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512</v>
      </c>
    </row>
    <row r="164" s="2" customFormat="1" ht="14.4" customHeight="1">
      <c r="A164" s="37"/>
      <c r="B164" s="38"/>
      <c r="C164" s="225" t="s">
        <v>241</v>
      </c>
      <c r="D164" s="225" t="s">
        <v>185</v>
      </c>
      <c r="E164" s="226" t="s">
        <v>269</v>
      </c>
      <c r="F164" s="227" t="s">
        <v>270</v>
      </c>
      <c r="G164" s="228" t="s">
        <v>240</v>
      </c>
      <c r="H164" s="229">
        <v>4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0.002</v>
      </c>
      <c r="R164" s="234">
        <f>Q164*H164</f>
        <v>0.0080000000000000002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513</v>
      </c>
    </row>
    <row r="165" s="13" customFormat="1">
      <c r="A165" s="13"/>
      <c r="B165" s="238"/>
      <c r="C165" s="239"/>
      <c r="D165" s="240" t="s">
        <v>191</v>
      </c>
      <c r="E165" s="241" t="s">
        <v>1</v>
      </c>
      <c r="F165" s="242" t="s">
        <v>272</v>
      </c>
      <c r="G165" s="239"/>
      <c r="H165" s="241" t="s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191</v>
      </c>
      <c r="AU165" s="248" t="s">
        <v>82</v>
      </c>
      <c r="AV165" s="13" t="s">
        <v>80</v>
      </c>
      <c r="AW165" s="13" t="s">
        <v>30</v>
      </c>
      <c r="AX165" s="13" t="s">
        <v>73</v>
      </c>
      <c r="AY165" s="248" t="s">
        <v>182</v>
      </c>
    </row>
    <row r="166" s="14" customFormat="1">
      <c r="A166" s="14"/>
      <c r="B166" s="249"/>
      <c r="C166" s="250"/>
      <c r="D166" s="240" t="s">
        <v>191</v>
      </c>
      <c r="E166" s="251" t="s">
        <v>1</v>
      </c>
      <c r="F166" s="252" t="s">
        <v>189</v>
      </c>
      <c r="G166" s="250"/>
      <c r="H166" s="253">
        <v>4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191</v>
      </c>
      <c r="AU166" s="259" t="s">
        <v>82</v>
      </c>
      <c r="AV166" s="14" t="s">
        <v>82</v>
      </c>
      <c r="AW166" s="14" t="s">
        <v>30</v>
      </c>
      <c r="AX166" s="14" t="s">
        <v>80</v>
      </c>
      <c r="AY166" s="259" t="s">
        <v>182</v>
      </c>
    </row>
    <row r="167" s="2" customFormat="1" ht="24.15" customHeight="1">
      <c r="A167" s="37"/>
      <c r="B167" s="38"/>
      <c r="C167" s="225" t="s">
        <v>273</v>
      </c>
      <c r="D167" s="225" t="s">
        <v>185</v>
      </c>
      <c r="E167" s="226" t="s">
        <v>274</v>
      </c>
      <c r="F167" s="227" t="s">
        <v>275</v>
      </c>
      <c r="G167" s="228" t="s">
        <v>247</v>
      </c>
      <c r="H167" s="229">
        <v>1</v>
      </c>
      <c r="I167" s="230"/>
      <c r="J167" s="231">
        <f>ROUND(I167*H167,2)</f>
        <v>0</v>
      </c>
      <c r="K167" s="227" t="s">
        <v>196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189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189</v>
      </c>
      <c r="BM167" s="236" t="s">
        <v>514</v>
      </c>
    </row>
    <row r="168" s="2" customFormat="1" ht="14.4" customHeight="1">
      <c r="A168" s="37"/>
      <c r="B168" s="38"/>
      <c r="C168" s="260" t="s">
        <v>277</v>
      </c>
      <c r="D168" s="260" t="s">
        <v>250</v>
      </c>
      <c r="E168" s="261" t="s">
        <v>278</v>
      </c>
      <c r="F168" s="262" t="s">
        <v>279</v>
      </c>
      <c r="G168" s="263" t="s">
        <v>188</v>
      </c>
      <c r="H168" s="264">
        <v>1</v>
      </c>
      <c r="I168" s="265"/>
      <c r="J168" s="266">
        <f>ROUND(I168*H168,2)</f>
        <v>0</v>
      </c>
      <c r="K168" s="262" t="s">
        <v>1</v>
      </c>
      <c r="L168" s="267"/>
      <c r="M168" s="268" t="s">
        <v>1</v>
      </c>
      <c r="N168" s="269" t="s">
        <v>38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224</v>
      </c>
      <c r="AT168" s="236" t="s">
        <v>250</v>
      </c>
      <c r="AU168" s="236" t="s">
        <v>82</v>
      </c>
      <c r="AY168" s="16" t="s">
        <v>182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189</v>
      </c>
      <c r="BM168" s="236" t="s">
        <v>515</v>
      </c>
    </row>
    <row r="169" s="13" customFormat="1">
      <c r="A169" s="13"/>
      <c r="B169" s="238"/>
      <c r="C169" s="239"/>
      <c r="D169" s="240" t="s">
        <v>191</v>
      </c>
      <c r="E169" s="241" t="s">
        <v>1</v>
      </c>
      <c r="F169" s="242" t="s">
        <v>281</v>
      </c>
      <c r="G169" s="239"/>
      <c r="H169" s="241" t="s">
        <v>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191</v>
      </c>
      <c r="AU169" s="248" t="s">
        <v>82</v>
      </c>
      <c r="AV169" s="13" t="s">
        <v>80</v>
      </c>
      <c r="AW169" s="13" t="s">
        <v>30</v>
      </c>
      <c r="AX169" s="13" t="s">
        <v>73</v>
      </c>
      <c r="AY169" s="248" t="s">
        <v>182</v>
      </c>
    </row>
    <row r="170" s="14" customFormat="1">
      <c r="A170" s="14"/>
      <c r="B170" s="249"/>
      <c r="C170" s="250"/>
      <c r="D170" s="240" t="s">
        <v>191</v>
      </c>
      <c r="E170" s="251" t="s">
        <v>1</v>
      </c>
      <c r="F170" s="252" t="s">
        <v>80</v>
      </c>
      <c r="G170" s="250"/>
      <c r="H170" s="253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191</v>
      </c>
      <c r="AU170" s="259" t="s">
        <v>82</v>
      </c>
      <c r="AV170" s="14" t="s">
        <v>82</v>
      </c>
      <c r="AW170" s="14" t="s">
        <v>30</v>
      </c>
      <c r="AX170" s="14" t="s">
        <v>80</v>
      </c>
      <c r="AY170" s="259" t="s">
        <v>182</v>
      </c>
    </row>
    <row r="171" s="2" customFormat="1" ht="24.15" customHeight="1">
      <c r="A171" s="37"/>
      <c r="B171" s="38"/>
      <c r="C171" s="225" t="s">
        <v>282</v>
      </c>
      <c r="D171" s="225" t="s">
        <v>185</v>
      </c>
      <c r="E171" s="226" t="s">
        <v>287</v>
      </c>
      <c r="F171" s="227" t="s">
        <v>288</v>
      </c>
      <c r="G171" s="228" t="s">
        <v>247</v>
      </c>
      <c r="H171" s="229">
        <v>1</v>
      </c>
      <c r="I171" s="230"/>
      <c r="J171" s="231">
        <f>ROUND(I171*H171,2)</f>
        <v>0</v>
      </c>
      <c r="K171" s="227" t="s">
        <v>196</v>
      </c>
      <c r="L171" s="43"/>
      <c r="M171" s="232" t="s">
        <v>1</v>
      </c>
      <c r="N171" s="233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189</v>
      </c>
      <c r="AT171" s="236" t="s">
        <v>185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516</v>
      </c>
    </row>
    <row r="172" s="2" customFormat="1" ht="24.15" customHeight="1">
      <c r="A172" s="37"/>
      <c r="B172" s="38"/>
      <c r="C172" s="225" t="s">
        <v>286</v>
      </c>
      <c r="D172" s="225" t="s">
        <v>185</v>
      </c>
      <c r="E172" s="226" t="s">
        <v>298</v>
      </c>
      <c r="F172" s="227" t="s">
        <v>299</v>
      </c>
      <c r="G172" s="228" t="s">
        <v>188</v>
      </c>
      <c r="H172" s="229">
        <v>1</v>
      </c>
      <c r="I172" s="230"/>
      <c r="J172" s="231">
        <f>ROUND(I172*H172,2)</f>
        <v>0</v>
      </c>
      <c r="K172" s="227" t="s">
        <v>1</v>
      </c>
      <c r="L172" s="43"/>
      <c r="M172" s="232" t="s">
        <v>1</v>
      </c>
      <c r="N172" s="233" t="s">
        <v>38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241</v>
      </c>
      <c r="AT172" s="236" t="s">
        <v>185</v>
      </c>
      <c r="AU172" s="236" t="s">
        <v>82</v>
      </c>
      <c r="AY172" s="16" t="s">
        <v>182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241</v>
      </c>
      <c r="BM172" s="236" t="s">
        <v>517</v>
      </c>
    </row>
    <row r="173" s="2" customFormat="1" ht="24.15" customHeight="1">
      <c r="A173" s="37"/>
      <c r="B173" s="38"/>
      <c r="C173" s="225" t="s">
        <v>7</v>
      </c>
      <c r="D173" s="225" t="s">
        <v>185</v>
      </c>
      <c r="E173" s="226" t="s">
        <v>302</v>
      </c>
      <c r="F173" s="227" t="s">
        <v>303</v>
      </c>
      <c r="G173" s="228" t="s">
        <v>213</v>
      </c>
      <c r="H173" s="229">
        <v>0.072999999999999995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241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241</v>
      </c>
      <c r="BM173" s="236" t="s">
        <v>518</v>
      </c>
    </row>
    <row r="174" s="12" customFormat="1" ht="22.8" customHeight="1">
      <c r="A174" s="12"/>
      <c r="B174" s="209"/>
      <c r="C174" s="210"/>
      <c r="D174" s="211" t="s">
        <v>72</v>
      </c>
      <c r="E174" s="223" t="s">
        <v>305</v>
      </c>
      <c r="F174" s="223" t="s">
        <v>306</v>
      </c>
      <c r="G174" s="210"/>
      <c r="H174" s="210"/>
      <c r="I174" s="213"/>
      <c r="J174" s="224">
        <f>BK174</f>
        <v>0</v>
      </c>
      <c r="K174" s="210"/>
      <c r="L174" s="215"/>
      <c r="M174" s="216"/>
      <c r="N174" s="217"/>
      <c r="O174" s="217"/>
      <c r="P174" s="218">
        <f>SUM(P175:P179)</f>
        <v>0</v>
      </c>
      <c r="Q174" s="217"/>
      <c r="R174" s="218">
        <f>SUM(R175:R179)</f>
        <v>0.25059999999999999</v>
      </c>
      <c r="S174" s="217"/>
      <c r="T174" s="219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0" t="s">
        <v>82</v>
      </c>
      <c r="AT174" s="221" t="s">
        <v>72</v>
      </c>
      <c r="AU174" s="221" t="s">
        <v>80</v>
      </c>
      <c r="AY174" s="220" t="s">
        <v>182</v>
      </c>
      <c r="BK174" s="222">
        <f>SUM(BK175:BK179)</f>
        <v>0</v>
      </c>
    </row>
    <row r="175" s="2" customFormat="1" ht="24.15" customHeight="1">
      <c r="A175" s="37"/>
      <c r="B175" s="38"/>
      <c r="C175" s="225" t="s">
        <v>293</v>
      </c>
      <c r="D175" s="225" t="s">
        <v>185</v>
      </c>
      <c r="E175" s="226" t="s">
        <v>308</v>
      </c>
      <c r="F175" s="227" t="s">
        <v>309</v>
      </c>
      <c r="G175" s="228" t="s">
        <v>264</v>
      </c>
      <c r="H175" s="229">
        <v>10</v>
      </c>
      <c r="I175" s="230"/>
      <c r="J175" s="231">
        <f>ROUND(I175*H175,2)</f>
        <v>0</v>
      </c>
      <c r="K175" s="227" t="s">
        <v>196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6.0000000000000002E-05</v>
      </c>
      <c r="R175" s="234">
        <f>Q175*H175</f>
        <v>0.00060000000000000006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519</v>
      </c>
    </row>
    <row r="176" s="2" customFormat="1" ht="14.4" customHeight="1">
      <c r="A176" s="37"/>
      <c r="B176" s="38"/>
      <c r="C176" s="260" t="s">
        <v>297</v>
      </c>
      <c r="D176" s="260" t="s">
        <v>250</v>
      </c>
      <c r="E176" s="261" t="s">
        <v>312</v>
      </c>
      <c r="F176" s="262" t="s">
        <v>313</v>
      </c>
      <c r="G176" s="263" t="s">
        <v>188</v>
      </c>
      <c r="H176" s="264">
        <v>1</v>
      </c>
      <c r="I176" s="265"/>
      <c r="J176" s="266">
        <f>ROUND(I176*H176,2)</f>
        <v>0</v>
      </c>
      <c r="K176" s="262" t="s">
        <v>1</v>
      </c>
      <c r="L176" s="267"/>
      <c r="M176" s="268" t="s">
        <v>1</v>
      </c>
      <c r="N176" s="269" t="s">
        <v>38</v>
      </c>
      <c r="O176" s="90"/>
      <c r="P176" s="234">
        <f>O176*H176</f>
        <v>0</v>
      </c>
      <c r="Q176" s="234">
        <v>0.25</v>
      </c>
      <c r="R176" s="234">
        <f>Q176*H176</f>
        <v>0.25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253</v>
      </c>
      <c r="AT176" s="236" t="s">
        <v>250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520</v>
      </c>
    </row>
    <row r="177" s="13" customFormat="1">
      <c r="A177" s="13"/>
      <c r="B177" s="238"/>
      <c r="C177" s="239"/>
      <c r="D177" s="240" t="s">
        <v>191</v>
      </c>
      <c r="E177" s="241" t="s">
        <v>1</v>
      </c>
      <c r="F177" s="242" t="s">
        <v>315</v>
      </c>
      <c r="G177" s="239"/>
      <c r="H177" s="241" t="s">
        <v>1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191</v>
      </c>
      <c r="AU177" s="248" t="s">
        <v>82</v>
      </c>
      <c r="AV177" s="13" t="s">
        <v>80</v>
      </c>
      <c r="AW177" s="13" t="s">
        <v>30</v>
      </c>
      <c r="AX177" s="13" t="s">
        <v>73</v>
      </c>
      <c r="AY177" s="248" t="s">
        <v>182</v>
      </c>
    </row>
    <row r="178" s="14" customFormat="1">
      <c r="A178" s="14"/>
      <c r="B178" s="249"/>
      <c r="C178" s="250"/>
      <c r="D178" s="240" t="s">
        <v>191</v>
      </c>
      <c r="E178" s="251" t="s">
        <v>1</v>
      </c>
      <c r="F178" s="252" t="s">
        <v>80</v>
      </c>
      <c r="G178" s="250"/>
      <c r="H178" s="253">
        <v>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191</v>
      </c>
      <c r="AU178" s="259" t="s">
        <v>82</v>
      </c>
      <c r="AV178" s="14" t="s">
        <v>82</v>
      </c>
      <c r="AW178" s="14" t="s">
        <v>30</v>
      </c>
      <c r="AX178" s="14" t="s">
        <v>80</v>
      </c>
      <c r="AY178" s="259" t="s">
        <v>182</v>
      </c>
    </row>
    <row r="179" s="2" customFormat="1" ht="24.15" customHeight="1">
      <c r="A179" s="37"/>
      <c r="B179" s="38"/>
      <c r="C179" s="225" t="s">
        <v>301</v>
      </c>
      <c r="D179" s="225" t="s">
        <v>185</v>
      </c>
      <c r="E179" s="226" t="s">
        <v>317</v>
      </c>
      <c r="F179" s="227" t="s">
        <v>318</v>
      </c>
      <c r="G179" s="228" t="s">
        <v>213</v>
      </c>
      <c r="H179" s="229">
        <v>0.251</v>
      </c>
      <c r="I179" s="230"/>
      <c r="J179" s="231">
        <f>ROUND(I179*H179,2)</f>
        <v>0</v>
      </c>
      <c r="K179" s="227" t="s">
        <v>196</v>
      </c>
      <c r="L179" s="43"/>
      <c r="M179" s="232" t="s">
        <v>1</v>
      </c>
      <c r="N179" s="233" t="s">
        <v>38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241</v>
      </c>
      <c r="AT179" s="236" t="s">
        <v>185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521</v>
      </c>
    </row>
    <row r="180" s="12" customFormat="1" ht="22.8" customHeight="1">
      <c r="A180" s="12"/>
      <c r="B180" s="209"/>
      <c r="C180" s="210"/>
      <c r="D180" s="211" t="s">
        <v>72</v>
      </c>
      <c r="E180" s="223" t="s">
        <v>320</v>
      </c>
      <c r="F180" s="223" t="s">
        <v>321</v>
      </c>
      <c r="G180" s="210"/>
      <c r="H180" s="210"/>
      <c r="I180" s="213"/>
      <c r="J180" s="224">
        <f>BK180</f>
        <v>0</v>
      </c>
      <c r="K180" s="210"/>
      <c r="L180" s="215"/>
      <c r="M180" s="216"/>
      <c r="N180" s="217"/>
      <c r="O180" s="217"/>
      <c r="P180" s="218">
        <f>SUM(P181:P186)</f>
        <v>0</v>
      </c>
      <c r="Q180" s="217"/>
      <c r="R180" s="218">
        <f>SUM(R181:R186)</f>
        <v>0.00092000000000000003</v>
      </c>
      <c r="S180" s="217"/>
      <c r="T180" s="219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0" t="s">
        <v>82</v>
      </c>
      <c r="AT180" s="221" t="s">
        <v>72</v>
      </c>
      <c r="AU180" s="221" t="s">
        <v>80</v>
      </c>
      <c r="AY180" s="220" t="s">
        <v>182</v>
      </c>
      <c r="BK180" s="222">
        <f>SUM(BK181:BK186)</f>
        <v>0</v>
      </c>
    </row>
    <row r="181" s="2" customFormat="1" ht="24.15" customHeight="1">
      <c r="A181" s="37"/>
      <c r="B181" s="38"/>
      <c r="C181" s="225" t="s">
        <v>307</v>
      </c>
      <c r="D181" s="225" t="s">
        <v>185</v>
      </c>
      <c r="E181" s="226" t="s">
        <v>323</v>
      </c>
      <c r="F181" s="227" t="s">
        <v>324</v>
      </c>
      <c r="G181" s="228" t="s">
        <v>195</v>
      </c>
      <c r="H181" s="229">
        <v>2</v>
      </c>
      <c r="I181" s="230"/>
      <c r="J181" s="231">
        <f>ROUND(I181*H181,2)</f>
        <v>0</v>
      </c>
      <c r="K181" s="227" t="s">
        <v>196</v>
      </c>
      <c r="L181" s="43"/>
      <c r="M181" s="232" t="s">
        <v>1</v>
      </c>
      <c r="N181" s="233" t="s">
        <v>38</v>
      </c>
      <c r="O181" s="90"/>
      <c r="P181" s="234">
        <f>O181*H181</f>
        <v>0</v>
      </c>
      <c r="Q181" s="234">
        <v>0.00020000000000000001</v>
      </c>
      <c r="R181" s="234">
        <f>Q181*H181</f>
        <v>0.00040000000000000002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241</v>
      </c>
      <c r="AT181" s="236" t="s">
        <v>185</v>
      </c>
      <c r="AU181" s="236" t="s">
        <v>82</v>
      </c>
      <c r="AY181" s="16" t="s">
        <v>182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241</v>
      </c>
      <c r="BM181" s="236" t="s">
        <v>522</v>
      </c>
    </row>
    <row r="182" s="13" customFormat="1">
      <c r="A182" s="13"/>
      <c r="B182" s="238"/>
      <c r="C182" s="239"/>
      <c r="D182" s="240" t="s">
        <v>191</v>
      </c>
      <c r="E182" s="241" t="s">
        <v>1</v>
      </c>
      <c r="F182" s="242" t="s">
        <v>326</v>
      </c>
      <c r="G182" s="239"/>
      <c r="H182" s="241" t="s">
        <v>1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191</v>
      </c>
      <c r="AU182" s="248" t="s">
        <v>82</v>
      </c>
      <c r="AV182" s="13" t="s">
        <v>80</v>
      </c>
      <c r="AW182" s="13" t="s">
        <v>30</v>
      </c>
      <c r="AX182" s="13" t="s">
        <v>73</v>
      </c>
      <c r="AY182" s="248" t="s">
        <v>182</v>
      </c>
    </row>
    <row r="183" s="14" customFormat="1">
      <c r="A183" s="14"/>
      <c r="B183" s="249"/>
      <c r="C183" s="250"/>
      <c r="D183" s="240" t="s">
        <v>191</v>
      </c>
      <c r="E183" s="251" t="s">
        <v>1</v>
      </c>
      <c r="F183" s="252" t="s">
        <v>82</v>
      </c>
      <c r="G183" s="250"/>
      <c r="H183" s="253">
        <v>2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191</v>
      </c>
      <c r="AU183" s="259" t="s">
        <v>82</v>
      </c>
      <c r="AV183" s="14" t="s">
        <v>82</v>
      </c>
      <c r="AW183" s="14" t="s">
        <v>30</v>
      </c>
      <c r="AX183" s="14" t="s">
        <v>80</v>
      </c>
      <c r="AY183" s="259" t="s">
        <v>182</v>
      </c>
    </row>
    <row r="184" s="2" customFormat="1" ht="24.15" customHeight="1">
      <c r="A184" s="37"/>
      <c r="B184" s="38"/>
      <c r="C184" s="225" t="s">
        <v>311</v>
      </c>
      <c r="D184" s="225" t="s">
        <v>185</v>
      </c>
      <c r="E184" s="226" t="s">
        <v>328</v>
      </c>
      <c r="F184" s="227" t="s">
        <v>329</v>
      </c>
      <c r="G184" s="228" t="s">
        <v>195</v>
      </c>
      <c r="H184" s="229">
        <v>2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0.00025999999999999998</v>
      </c>
      <c r="R184" s="234">
        <f>Q184*H184</f>
        <v>0.00051999999999999995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523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82</v>
      </c>
      <c r="G186" s="250"/>
      <c r="H186" s="253">
        <v>2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12" customFormat="1" ht="25.92" customHeight="1">
      <c r="A187" s="12"/>
      <c r="B187" s="209"/>
      <c r="C187" s="210"/>
      <c r="D187" s="211" t="s">
        <v>72</v>
      </c>
      <c r="E187" s="212" t="s">
        <v>250</v>
      </c>
      <c r="F187" s="212" t="s">
        <v>331</v>
      </c>
      <c r="G187" s="210"/>
      <c r="H187" s="210"/>
      <c r="I187" s="213"/>
      <c r="J187" s="214">
        <f>BK187</f>
        <v>0</v>
      </c>
      <c r="K187" s="210"/>
      <c r="L187" s="215"/>
      <c r="M187" s="216"/>
      <c r="N187" s="217"/>
      <c r="O187" s="217"/>
      <c r="P187" s="218">
        <f>P188</f>
        <v>0</v>
      </c>
      <c r="Q187" s="217"/>
      <c r="R187" s="218">
        <f>R188</f>
        <v>0</v>
      </c>
      <c r="S187" s="217"/>
      <c r="T187" s="219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0" t="s">
        <v>199</v>
      </c>
      <c r="AT187" s="221" t="s">
        <v>72</v>
      </c>
      <c r="AU187" s="221" t="s">
        <v>73</v>
      </c>
      <c r="AY187" s="220" t="s">
        <v>182</v>
      </c>
      <c r="BK187" s="222">
        <f>BK188</f>
        <v>0</v>
      </c>
    </row>
    <row r="188" s="12" customFormat="1" ht="22.8" customHeight="1">
      <c r="A188" s="12"/>
      <c r="B188" s="209"/>
      <c r="C188" s="210"/>
      <c r="D188" s="211" t="s">
        <v>72</v>
      </c>
      <c r="E188" s="223" t="s">
        <v>332</v>
      </c>
      <c r="F188" s="223" t="s">
        <v>333</v>
      </c>
      <c r="G188" s="210"/>
      <c r="H188" s="210"/>
      <c r="I188" s="213"/>
      <c r="J188" s="224">
        <f>BK188</f>
        <v>0</v>
      </c>
      <c r="K188" s="210"/>
      <c r="L188" s="215"/>
      <c r="M188" s="216"/>
      <c r="N188" s="217"/>
      <c r="O188" s="217"/>
      <c r="P188" s="218">
        <f>SUM(P189:P193)</f>
        <v>0</v>
      </c>
      <c r="Q188" s="217"/>
      <c r="R188" s="218">
        <f>SUM(R189:R193)</f>
        <v>0</v>
      </c>
      <c r="S188" s="217"/>
      <c r="T188" s="219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0" t="s">
        <v>199</v>
      </c>
      <c r="AT188" s="221" t="s">
        <v>72</v>
      </c>
      <c r="AU188" s="221" t="s">
        <v>80</v>
      </c>
      <c r="AY188" s="220" t="s">
        <v>182</v>
      </c>
      <c r="BK188" s="222">
        <f>SUM(BK189:BK193)</f>
        <v>0</v>
      </c>
    </row>
    <row r="189" s="2" customFormat="1" ht="14.4" customHeight="1">
      <c r="A189" s="37"/>
      <c r="B189" s="38"/>
      <c r="C189" s="225" t="s">
        <v>316</v>
      </c>
      <c r="D189" s="225" t="s">
        <v>185</v>
      </c>
      <c r="E189" s="226" t="s">
        <v>335</v>
      </c>
      <c r="F189" s="227" t="s">
        <v>336</v>
      </c>
      <c r="G189" s="228" t="s">
        <v>337</v>
      </c>
      <c r="H189" s="229">
        <v>1</v>
      </c>
      <c r="I189" s="230"/>
      <c r="J189" s="231">
        <f>ROUND(I189*H189,2)</f>
        <v>0</v>
      </c>
      <c r="K189" s="227" t="s">
        <v>1</v>
      </c>
      <c r="L189" s="43"/>
      <c r="M189" s="232" t="s">
        <v>1</v>
      </c>
      <c r="N189" s="233" t="s">
        <v>38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338</v>
      </c>
      <c r="AT189" s="236" t="s">
        <v>185</v>
      </c>
      <c r="AU189" s="236" t="s">
        <v>82</v>
      </c>
      <c r="AY189" s="16" t="s">
        <v>182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338</v>
      </c>
      <c r="BM189" s="236" t="s">
        <v>524</v>
      </c>
    </row>
    <row r="190" s="2" customFormat="1" ht="37.8" customHeight="1">
      <c r="A190" s="37"/>
      <c r="B190" s="38"/>
      <c r="C190" s="225" t="s">
        <v>322</v>
      </c>
      <c r="D190" s="225" t="s">
        <v>185</v>
      </c>
      <c r="E190" s="226" t="s">
        <v>341</v>
      </c>
      <c r="F190" s="227" t="s">
        <v>342</v>
      </c>
      <c r="G190" s="228" t="s">
        <v>188</v>
      </c>
      <c r="H190" s="229">
        <v>1</v>
      </c>
      <c r="I190" s="230"/>
      <c r="J190" s="231">
        <f>ROUND(I190*H190,2)</f>
        <v>0</v>
      </c>
      <c r="K190" s="227" t="s">
        <v>1</v>
      </c>
      <c r="L190" s="43"/>
      <c r="M190" s="232" t="s">
        <v>1</v>
      </c>
      <c r="N190" s="233" t="s">
        <v>38</v>
      </c>
      <c r="O190" s="90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338</v>
      </c>
      <c r="AT190" s="236" t="s">
        <v>185</v>
      </c>
      <c r="AU190" s="236" t="s">
        <v>82</v>
      </c>
      <c r="AY190" s="16" t="s">
        <v>182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80</v>
      </c>
      <c r="BK190" s="237">
        <f>ROUND(I190*H190,2)</f>
        <v>0</v>
      </c>
      <c r="BL190" s="16" t="s">
        <v>338</v>
      </c>
      <c r="BM190" s="236" t="s">
        <v>525</v>
      </c>
    </row>
    <row r="191" s="13" customFormat="1">
      <c r="A191" s="13"/>
      <c r="B191" s="238"/>
      <c r="C191" s="239"/>
      <c r="D191" s="240" t="s">
        <v>191</v>
      </c>
      <c r="E191" s="241" t="s">
        <v>1</v>
      </c>
      <c r="F191" s="242" t="s">
        <v>344</v>
      </c>
      <c r="G191" s="239"/>
      <c r="H191" s="241" t="s">
        <v>1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191</v>
      </c>
      <c r="AU191" s="248" t="s">
        <v>82</v>
      </c>
      <c r="AV191" s="13" t="s">
        <v>80</v>
      </c>
      <c r="AW191" s="13" t="s">
        <v>30</v>
      </c>
      <c r="AX191" s="13" t="s">
        <v>73</v>
      </c>
      <c r="AY191" s="248" t="s">
        <v>182</v>
      </c>
    </row>
    <row r="192" s="13" customFormat="1">
      <c r="A192" s="13"/>
      <c r="B192" s="238"/>
      <c r="C192" s="239"/>
      <c r="D192" s="240" t="s">
        <v>191</v>
      </c>
      <c r="E192" s="241" t="s">
        <v>1</v>
      </c>
      <c r="F192" s="242" t="s">
        <v>345</v>
      </c>
      <c r="G192" s="239"/>
      <c r="H192" s="241" t="s">
        <v>1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191</v>
      </c>
      <c r="AU192" s="248" t="s">
        <v>82</v>
      </c>
      <c r="AV192" s="13" t="s">
        <v>80</v>
      </c>
      <c r="AW192" s="13" t="s">
        <v>30</v>
      </c>
      <c r="AX192" s="13" t="s">
        <v>73</v>
      </c>
      <c r="AY192" s="248" t="s">
        <v>182</v>
      </c>
    </row>
    <row r="193" s="14" customFormat="1">
      <c r="A193" s="14"/>
      <c r="B193" s="249"/>
      <c r="C193" s="250"/>
      <c r="D193" s="240" t="s">
        <v>191</v>
      </c>
      <c r="E193" s="251" t="s">
        <v>1</v>
      </c>
      <c r="F193" s="252" t="s">
        <v>80</v>
      </c>
      <c r="G193" s="250"/>
      <c r="H193" s="253">
        <v>1</v>
      </c>
      <c r="I193" s="254"/>
      <c r="J193" s="250"/>
      <c r="K193" s="250"/>
      <c r="L193" s="255"/>
      <c r="M193" s="270"/>
      <c r="N193" s="271"/>
      <c r="O193" s="271"/>
      <c r="P193" s="271"/>
      <c r="Q193" s="271"/>
      <c r="R193" s="271"/>
      <c r="S193" s="271"/>
      <c r="T193" s="27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191</v>
      </c>
      <c r="AU193" s="259" t="s">
        <v>82</v>
      </c>
      <c r="AV193" s="14" t="s">
        <v>82</v>
      </c>
      <c r="AW193" s="14" t="s">
        <v>30</v>
      </c>
      <c r="AX193" s="14" t="s">
        <v>80</v>
      </c>
      <c r="AY193" s="259" t="s">
        <v>182</v>
      </c>
    </row>
    <row r="194" s="2" customFormat="1" ht="6.96" customHeight="1">
      <c r="A194" s="37"/>
      <c r="B194" s="65"/>
      <c r="C194" s="66"/>
      <c r="D194" s="66"/>
      <c r="E194" s="66"/>
      <c r="F194" s="66"/>
      <c r="G194" s="66"/>
      <c r="H194" s="66"/>
      <c r="I194" s="66"/>
      <c r="J194" s="66"/>
      <c r="K194" s="66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60Cgaa6+U2Pb54YRxlx6W343X29Z1yUv23TPSOLggSiK6D3CxINgdLPJVV1l03yWHUzO61ZDOS+ppYs+E67bMQ==" hashValue="0Gxz8xFLzmYQ87AA0M8w27L1jkH+zU7QmCwT0xUy/rAnmnyW4AwHqN1XPo6IM+0VdRTohTtsJEXBxtCNU3cisA==" algorithmName="SHA-512" password="CC35"/>
  <autoFilter ref="C130:K19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526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ROUND((SUM(BE131:BE196)),  2)</f>
        <v>0</v>
      </c>
      <c r="G35" s="37"/>
      <c r="H35" s="37"/>
      <c r="I35" s="163">
        <v>0.20999999999999999</v>
      </c>
      <c r="J35" s="162">
        <f>ROUND(((SUM(BE131:BE196))*I35),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ROUND((SUM(BF131:BF196)),  2)</f>
        <v>0</v>
      </c>
      <c r="G36" s="37"/>
      <c r="H36" s="37"/>
      <c r="I36" s="163">
        <v>0.14999999999999999</v>
      </c>
      <c r="J36" s="162">
        <f>ROUND(((SUM(BF131:BF196))*I36),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Komořany u Vyškova - IC6000384802 (VB-DK - PO brno)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J149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J151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J183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J190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J191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Komořany u Vyškova - IC6000384802 (VB-DK - PO brno)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P132+P151+P190</f>
        <v>0</v>
      </c>
      <c r="Q131" s="103"/>
      <c r="R131" s="206">
        <f>R132+R151+R190</f>
        <v>0.36168696</v>
      </c>
      <c r="S131" s="103"/>
      <c r="T131" s="207">
        <f>T132+T151+T190</f>
        <v>0.54401999999999995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BK132+BK151+BK190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P133+P143+P149</f>
        <v>0</v>
      </c>
      <c r="Q132" s="217"/>
      <c r="R132" s="218">
        <f>R133+R143+R149</f>
        <v>0.10057696000000001</v>
      </c>
      <c r="S132" s="217"/>
      <c r="T132" s="219">
        <f>T133+T143+T149</f>
        <v>0.5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BK133+BK143+BK149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SUM(P134:P142)</f>
        <v>0</v>
      </c>
      <c r="Q133" s="217"/>
      <c r="R133" s="218">
        <f>SUM(R134:R142)</f>
        <v>0.10057696000000001</v>
      </c>
      <c r="S133" s="217"/>
      <c r="T133" s="219">
        <f>SUM(T134:T142)</f>
        <v>0.5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SUM(BK134:BK142)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527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193</v>
      </c>
      <c r="F137" s="227" t="s">
        <v>194</v>
      </c>
      <c r="G137" s="228" t="s">
        <v>195</v>
      </c>
      <c r="H137" s="229">
        <v>18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528</v>
      </c>
    </row>
    <row r="138" s="14" customFormat="1">
      <c r="A138" s="14"/>
      <c r="B138" s="249"/>
      <c r="C138" s="250"/>
      <c r="D138" s="240" t="s">
        <v>191</v>
      </c>
      <c r="E138" s="251" t="s">
        <v>1</v>
      </c>
      <c r="F138" s="252" t="s">
        <v>382</v>
      </c>
      <c r="G138" s="250"/>
      <c r="H138" s="253">
        <v>18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82</v>
      </c>
      <c r="AV138" s="14" t="s">
        <v>82</v>
      </c>
      <c r="AW138" s="14" t="s">
        <v>30</v>
      </c>
      <c r="AX138" s="14" t="s">
        <v>80</v>
      </c>
      <c r="AY138" s="259" t="s">
        <v>182</v>
      </c>
    </row>
    <row r="139" s="2" customFormat="1" ht="24.15" customHeight="1">
      <c r="A139" s="37"/>
      <c r="B139" s="38"/>
      <c r="C139" s="225" t="s">
        <v>199</v>
      </c>
      <c r="D139" s="225" t="s">
        <v>185</v>
      </c>
      <c r="E139" s="226" t="s">
        <v>200</v>
      </c>
      <c r="F139" s="227" t="s">
        <v>201</v>
      </c>
      <c r="G139" s="228" t="s">
        <v>195</v>
      </c>
      <c r="H139" s="229">
        <v>18</v>
      </c>
      <c r="I139" s="230"/>
      <c r="J139" s="231">
        <f>ROUND(I139*H139,2)</f>
        <v>0</v>
      </c>
      <c r="K139" s="227" t="s">
        <v>196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189</v>
      </c>
      <c r="AT139" s="236" t="s">
        <v>185</v>
      </c>
      <c r="AU139" s="236" t="s">
        <v>82</v>
      </c>
      <c r="AY139" s="16" t="s">
        <v>182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189</v>
      </c>
      <c r="BM139" s="236" t="s">
        <v>529</v>
      </c>
    </row>
    <row r="140" s="2" customFormat="1" ht="24.15" customHeight="1">
      <c r="A140" s="37"/>
      <c r="B140" s="38"/>
      <c r="C140" s="225" t="s">
        <v>189</v>
      </c>
      <c r="D140" s="225" t="s">
        <v>185</v>
      </c>
      <c r="E140" s="226" t="s">
        <v>203</v>
      </c>
      <c r="F140" s="227" t="s">
        <v>204</v>
      </c>
      <c r="G140" s="228" t="s">
        <v>195</v>
      </c>
      <c r="H140" s="229">
        <v>14.424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4.0000000000000003E-05</v>
      </c>
      <c r="R140" s="234">
        <f>Q140*H140</f>
        <v>0.00057696000000000006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530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206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531</v>
      </c>
      <c r="G142" s="250"/>
      <c r="H142" s="253">
        <v>14.424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12" customFormat="1" ht="22.8" customHeight="1">
      <c r="A143" s="12"/>
      <c r="B143" s="209"/>
      <c r="C143" s="210"/>
      <c r="D143" s="211" t="s">
        <v>72</v>
      </c>
      <c r="E143" s="223" t="s">
        <v>208</v>
      </c>
      <c r="F143" s="223" t="s">
        <v>209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SUM(P144:P148)</f>
        <v>0</v>
      </c>
      <c r="Q143" s="217"/>
      <c r="R143" s="218">
        <f>SUM(R144:R148)</f>
        <v>0</v>
      </c>
      <c r="S143" s="217"/>
      <c r="T143" s="219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72</v>
      </c>
      <c r="AU143" s="221" t="s">
        <v>80</v>
      </c>
      <c r="AY143" s="220" t="s">
        <v>182</v>
      </c>
      <c r="BK143" s="222">
        <f>SUM(BK144:BK148)</f>
        <v>0</v>
      </c>
    </row>
    <row r="144" s="2" customFormat="1" ht="24.15" customHeight="1">
      <c r="A144" s="37"/>
      <c r="B144" s="38"/>
      <c r="C144" s="225" t="s">
        <v>210</v>
      </c>
      <c r="D144" s="225" t="s">
        <v>185</v>
      </c>
      <c r="E144" s="226" t="s">
        <v>211</v>
      </c>
      <c r="F144" s="227" t="s">
        <v>212</v>
      </c>
      <c r="G144" s="228" t="s">
        <v>213</v>
      </c>
      <c r="H144" s="229">
        <v>0.54400000000000004</v>
      </c>
      <c r="I144" s="230"/>
      <c r="J144" s="231">
        <f>ROUND(I144*H144,2)</f>
        <v>0</v>
      </c>
      <c r="K144" s="227" t="s">
        <v>196</v>
      </c>
      <c r="L144" s="43"/>
      <c r="M144" s="232" t="s">
        <v>1</v>
      </c>
      <c r="N144" s="233" t="s">
        <v>38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189</v>
      </c>
      <c r="AT144" s="236" t="s">
        <v>185</v>
      </c>
      <c r="AU144" s="236" t="s">
        <v>82</v>
      </c>
      <c r="AY144" s="16" t="s">
        <v>182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189</v>
      </c>
      <c r="BM144" s="236" t="s">
        <v>532</v>
      </c>
    </row>
    <row r="145" s="2" customFormat="1" ht="24.15" customHeight="1">
      <c r="A145" s="37"/>
      <c r="B145" s="38"/>
      <c r="C145" s="225" t="s">
        <v>215</v>
      </c>
      <c r="D145" s="225" t="s">
        <v>185</v>
      </c>
      <c r="E145" s="226" t="s">
        <v>216</v>
      </c>
      <c r="F145" s="227" t="s">
        <v>217</v>
      </c>
      <c r="G145" s="228" t="s">
        <v>213</v>
      </c>
      <c r="H145" s="229">
        <v>0.54400000000000004</v>
      </c>
      <c r="I145" s="230"/>
      <c r="J145" s="231">
        <f>ROUND(I145*H145,2)</f>
        <v>0</v>
      </c>
      <c r="K145" s="227" t="s">
        <v>196</v>
      </c>
      <c r="L145" s="43"/>
      <c r="M145" s="232" t="s">
        <v>1</v>
      </c>
      <c r="N145" s="233" t="s">
        <v>38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189</v>
      </c>
      <c r="AT145" s="236" t="s">
        <v>185</v>
      </c>
      <c r="AU145" s="236" t="s">
        <v>82</v>
      </c>
      <c r="AY145" s="16" t="s">
        <v>182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189</v>
      </c>
      <c r="BM145" s="236" t="s">
        <v>533</v>
      </c>
    </row>
    <row r="146" s="2" customFormat="1" ht="24.15" customHeight="1">
      <c r="A146" s="37"/>
      <c r="B146" s="38"/>
      <c r="C146" s="225" t="s">
        <v>219</v>
      </c>
      <c r="D146" s="225" t="s">
        <v>185</v>
      </c>
      <c r="E146" s="226" t="s">
        <v>220</v>
      </c>
      <c r="F146" s="227" t="s">
        <v>221</v>
      </c>
      <c r="G146" s="228" t="s">
        <v>213</v>
      </c>
      <c r="H146" s="229">
        <v>5.4400000000000004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534</v>
      </c>
    </row>
    <row r="147" s="14" customFormat="1">
      <c r="A147" s="14"/>
      <c r="B147" s="249"/>
      <c r="C147" s="250"/>
      <c r="D147" s="240" t="s">
        <v>191</v>
      </c>
      <c r="E147" s="251" t="s">
        <v>1</v>
      </c>
      <c r="F147" s="252" t="s">
        <v>223</v>
      </c>
      <c r="G147" s="250"/>
      <c r="H147" s="253">
        <v>5.4400000000000004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191</v>
      </c>
      <c r="AU147" s="259" t="s">
        <v>82</v>
      </c>
      <c r="AV147" s="14" t="s">
        <v>82</v>
      </c>
      <c r="AW147" s="14" t="s">
        <v>30</v>
      </c>
      <c r="AX147" s="14" t="s">
        <v>80</v>
      </c>
      <c r="AY147" s="259" t="s">
        <v>182</v>
      </c>
    </row>
    <row r="148" s="2" customFormat="1" ht="24.15" customHeight="1">
      <c r="A148" s="37"/>
      <c r="B148" s="38"/>
      <c r="C148" s="225" t="s">
        <v>224</v>
      </c>
      <c r="D148" s="225" t="s">
        <v>185</v>
      </c>
      <c r="E148" s="226" t="s">
        <v>225</v>
      </c>
      <c r="F148" s="227" t="s">
        <v>226</v>
      </c>
      <c r="G148" s="228" t="s">
        <v>213</v>
      </c>
      <c r="H148" s="229">
        <v>0.54400000000000004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535</v>
      </c>
    </row>
    <row r="149" s="12" customFormat="1" ht="22.8" customHeight="1">
      <c r="A149" s="12"/>
      <c r="B149" s="209"/>
      <c r="C149" s="210"/>
      <c r="D149" s="211" t="s">
        <v>72</v>
      </c>
      <c r="E149" s="223" t="s">
        <v>228</v>
      </c>
      <c r="F149" s="223" t="s">
        <v>229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P150</f>
        <v>0</v>
      </c>
      <c r="Q149" s="217"/>
      <c r="R149" s="218">
        <f>R150</f>
        <v>0</v>
      </c>
      <c r="S149" s="217"/>
      <c r="T149" s="219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80</v>
      </c>
      <c r="AT149" s="221" t="s">
        <v>72</v>
      </c>
      <c r="AU149" s="221" t="s">
        <v>80</v>
      </c>
      <c r="AY149" s="220" t="s">
        <v>182</v>
      </c>
      <c r="BK149" s="222">
        <f>BK150</f>
        <v>0</v>
      </c>
    </row>
    <row r="150" s="2" customFormat="1" ht="14.4" customHeight="1">
      <c r="A150" s="37"/>
      <c r="B150" s="38"/>
      <c r="C150" s="225" t="s">
        <v>183</v>
      </c>
      <c r="D150" s="225" t="s">
        <v>185</v>
      </c>
      <c r="E150" s="226" t="s">
        <v>230</v>
      </c>
      <c r="F150" s="227" t="s">
        <v>231</v>
      </c>
      <c r="G150" s="228" t="s">
        <v>213</v>
      </c>
      <c r="H150" s="229">
        <v>0.10100000000000001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536</v>
      </c>
    </row>
    <row r="151" s="12" customFormat="1" ht="25.92" customHeight="1">
      <c r="A151" s="12"/>
      <c r="B151" s="209"/>
      <c r="C151" s="210"/>
      <c r="D151" s="211" t="s">
        <v>72</v>
      </c>
      <c r="E151" s="212" t="s">
        <v>233</v>
      </c>
      <c r="F151" s="212" t="s">
        <v>234</v>
      </c>
      <c r="G151" s="210"/>
      <c r="H151" s="210"/>
      <c r="I151" s="213"/>
      <c r="J151" s="214">
        <f>BK151</f>
        <v>0</v>
      </c>
      <c r="K151" s="210"/>
      <c r="L151" s="215"/>
      <c r="M151" s="216"/>
      <c r="N151" s="217"/>
      <c r="O151" s="217"/>
      <c r="P151" s="218">
        <f>P152+P161+P177+P183</f>
        <v>0</v>
      </c>
      <c r="Q151" s="217"/>
      <c r="R151" s="218">
        <f>R152+R161+R177+R183</f>
        <v>0.26111000000000001</v>
      </c>
      <c r="S151" s="217"/>
      <c r="T151" s="219">
        <f>T152+T161+T177+T183</f>
        <v>0.044020000000000004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82</v>
      </c>
      <c r="AT151" s="221" t="s">
        <v>72</v>
      </c>
      <c r="AU151" s="221" t="s">
        <v>73</v>
      </c>
      <c r="AY151" s="220" t="s">
        <v>182</v>
      </c>
      <c r="BK151" s="222">
        <f>BK152+BK161+BK177+BK183</f>
        <v>0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235</v>
      </c>
      <c r="F152" s="223" t="s">
        <v>236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SUM(P153:P160)</f>
        <v>0</v>
      </c>
      <c r="Q152" s="217"/>
      <c r="R152" s="218">
        <f>SUM(R153:R160)</f>
        <v>0.0020499999999999997</v>
      </c>
      <c r="S152" s="217"/>
      <c r="T152" s="219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82</v>
      </c>
      <c r="AT152" s="221" t="s">
        <v>72</v>
      </c>
      <c r="AU152" s="221" t="s">
        <v>80</v>
      </c>
      <c r="AY152" s="220" t="s">
        <v>182</v>
      </c>
      <c r="BK152" s="222">
        <f>SUM(BK153:BK160)</f>
        <v>0</v>
      </c>
    </row>
    <row r="153" s="2" customFormat="1" ht="14.4" customHeight="1">
      <c r="A153" s="37"/>
      <c r="B153" s="38"/>
      <c r="C153" s="225" t="s">
        <v>237</v>
      </c>
      <c r="D153" s="225" t="s">
        <v>185</v>
      </c>
      <c r="E153" s="226" t="s">
        <v>238</v>
      </c>
      <c r="F153" s="227" t="s">
        <v>239</v>
      </c>
      <c r="G153" s="228" t="s">
        <v>240</v>
      </c>
      <c r="H153" s="229">
        <v>5</v>
      </c>
      <c r="I153" s="230"/>
      <c r="J153" s="231">
        <f>ROUND(I153*H153,2)</f>
        <v>0</v>
      </c>
      <c r="K153" s="227" t="s">
        <v>1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0.00040999999999999999</v>
      </c>
      <c r="R153" s="234">
        <f>Q153*H153</f>
        <v>0.0020499999999999997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241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241</v>
      </c>
      <c r="BM153" s="236" t="s">
        <v>537</v>
      </c>
    </row>
    <row r="154" s="13" customFormat="1">
      <c r="A154" s="13"/>
      <c r="B154" s="238"/>
      <c r="C154" s="239"/>
      <c r="D154" s="240" t="s">
        <v>191</v>
      </c>
      <c r="E154" s="241" t="s">
        <v>1</v>
      </c>
      <c r="F154" s="242" t="s">
        <v>243</v>
      </c>
      <c r="G154" s="239"/>
      <c r="H154" s="241" t="s">
        <v>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191</v>
      </c>
      <c r="AU154" s="248" t="s">
        <v>82</v>
      </c>
      <c r="AV154" s="13" t="s">
        <v>80</v>
      </c>
      <c r="AW154" s="13" t="s">
        <v>30</v>
      </c>
      <c r="AX154" s="13" t="s">
        <v>73</v>
      </c>
      <c r="AY154" s="248" t="s">
        <v>182</v>
      </c>
    </row>
    <row r="155" s="14" customFormat="1">
      <c r="A155" s="14"/>
      <c r="B155" s="249"/>
      <c r="C155" s="250"/>
      <c r="D155" s="240" t="s">
        <v>191</v>
      </c>
      <c r="E155" s="251" t="s">
        <v>1</v>
      </c>
      <c r="F155" s="252" t="s">
        <v>210</v>
      </c>
      <c r="G155" s="250"/>
      <c r="H155" s="253">
        <v>5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191</v>
      </c>
      <c r="AU155" s="259" t="s">
        <v>82</v>
      </c>
      <c r="AV155" s="14" t="s">
        <v>82</v>
      </c>
      <c r="AW155" s="14" t="s">
        <v>30</v>
      </c>
      <c r="AX155" s="14" t="s">
        <v>80</v>
      </c>
      <c r="AY155" s="259" t="s">
        <v>182</v>
      </c>
    </row>
    <row r="156" s="2" customFormat="1" ht="14.4" customHeight="1">
      <c r="A156" s="37"/>
      <c r="B156" s="38"/>
      <c r="C156" s="225" t="s">
        <v>244</v>
      </c>
      <c r="D156" s="225" t="s">
        <v>185</v>
      </c>
      <c r="E156" s="226" t="s">
        <v>245</v>
      </c>
      <c r="F156" s="227" t="s">
        <v>246</v>
      </c>
      <c r="G156" s="228" t="s">
        <v>247</v>
      </c>
      <c r="H156" s="229">
        <v>1</v>
      </c>
      <c r="I156" s="230"/>
      <c r="J156" s="231">
        <f>ROUND(I156*H156,2)</f>
        <v>0</v>
      </c>
      <c r="K156" s="227" t="s">
        <v>196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538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80</v>
      </c>
      <c r="G157" s="250"/>
      <c r="H157" s="253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24.15" customHeight="1">
      <c r="A158" s="37"/>
      <c r="B158" s="38"/>
      <c r="C158" s="260" t="s">
        <v>249</v>
      </c>
      <c r="D158" s="260" t="s">
        <v>250</v>
      </c>
      <c r="E158" s="261" t="s">
        <v>251</v>
      </c>
      <c r="F158" s="262" t="s">
        <v>252</v>
      </c>
      <c r="G158" s="263" t="s">
        <v>247</v>
      </c>
      <c r="H158" s="264">
        <v>1</v>
      </c>
      <c r="I158" s="265"/>
      <c r="J158" s="266">
        <f>ROUND(I158*H158,2)</f>
        <v>0</v>
      </c>
      <c r="K158" s="262" t="s">
        <v>1</v>
      </c>
      <c r="L158" s="267"/>
      <c r="M158" s="268" t="s">
        <v>1</v>
      </c>
      <c r="N158" s="269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253</v>
      </c>
      <c r="AT158" s="236" t="s">
        <v>250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539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80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25" t="s">
        <v>255</v>
      </c>
      <c r="D160" s="225" t="s">
        <v>185</v>
      </c>
      <c r="E160" s="226" t="s">
        <v>256</v>
      </c>
      <c r="F160" s="227" t="s">
        <v>257</v>
      </c>
      <c r="G160" s="228" t="s">
        <v>213</v>
      </c>
      <c r="H160" s="229">
        <v>0.002</v>
      </c>
      <c r="I160" s="230"/>
      <c r="J160" s="231">
        <f>ROUND(I160*H160,2)</f>
        <v>0</v>
      </c>
      <c r="K160" s="227" t="s">
        <v>196</v>
      </c>
      <c r="L160" s="43"/>
      <c r="M160" s="232" t="s">
        <v>1</v>
      </c>
      <c r="N160" s="233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241</v>
      </c>
      <c r="AT160" s="236" t="s">
        <v>185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540</v>
      </c>
    </row>
    <row r="161" s="12" customFormat="1" ht="22.8" customHeight="1">
      <c r="A161" s="12"/>
      <c r="B161" s="209"/>
      <c r="C161" s="210"/>
      <c r="D161" s="211" t="s">
        <v>72</v>
      </c>
      <c r="E161" s="223" t="s">
        <v>259</v>
      </c>
      <c r="F161" s="223" t="s">
        <v>260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SUM(P162:P176)</f>
        <v>0</v>
      </c>
      <c r="Q161" s="217"/>
      <c r="R161" s="218">
        <f>SUM(R162:R176)</f>
        <v>0.0080000000000000002</v>
      </c>
      <c r="S161" s="217"/>
      <c r="T161" s="219">
        <f>SUM(T162:T176)</f>
        <v>0.044020000000000004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82</v>
      </c>
      <c r="AT161" s="221" t="s">
        <v>72</v>
      </c>
      <c r="AU161" s="221" t="s">
        <v>80</v>
      </c>
      <c r="AY161" s="220" t="s">
        <v>182</v>
      </c>
      <c r="BK161" s="222">
        <f>SUM(BK162:BK176)</f>
        <v>0</v>
      </c>
    </row>
    <row r="162" s="2" customFormat="1" ht="14.4" customHeight="1">
      <c r="A162" s="37"/>
      <c r="B162" s="38"/>
      <c r="C162" s="225" t="s">
        <v>261</v>
      </c>
      <c r="D162" s="225" t="s">
        <v>185</v>
      </c>
      <c r="E162" s="226" t="s">
        <v>262</v>
      </c>
      <c r="F162" s="227" t="s">
        <v>263</v>
      </c>
      <c r="G162" s="228" t="s">
        <v>264</v>
      </c>
      <c r="H162" s="229">
        <v>1</v>
      </c>
      <c r="I162" s="230"/>
      <c r="J162" s="231">
        <f>ROUND(I162*H162,2)</f>
        <v>0</v>
      </c>
      <c r="K162" s="227" t="s">
        <v>1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541</v>
      </c>
    </row>
    <row r="163" s="2" customFormat="1" ht="14.4" customHeight="1">
      <c r="A163" s="37"/>
      <c r="B163" s="38"/>
      <c r="C163" s="225" t="s">
        <v>8</v>
      </c>
      <c r="D163" s="225" t="s">
        <v>185</v>
      </c>
      <c r="E163" s="226" t="s">
        <v>269</v>
      </c>
      <c r="F163" s="227" t="s">
        <v>270</v>
      </c>
      <c r="G163" s="228" t="s">
        <v>240</v>
      </c>
      <c r="H163" s="229">
        <v>4</v>
      </c>
      <c r="I163" s="230"/>
      <c r="J163" s="231">
        <f>ROUND(I163*H163,2)</f>
        <v>0</v>
      </c>
      <c r="K163" s="227" t="s">
        <v>1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0.002</v>
      </c>
      <c r="R163" s="234">
        <f>Q163*H163</f>
        <v>0.0080000000000000002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542</v>
      </c>
    </row>
    <row r="164" s="13" customFormat="1">
      <c r="A164" s="13"/>
      <c r="B164" s="238"/>
      <c r="C164" s="239"/>
      <c r="D164" s="240" t="s">
        <v>191</v>
      </c>
      <c r="E164" s="241" t="s">
        <v>1</v>
      </c>
      <c r="F164" s="242" t="s">
        <v>272</v>
      </c>
      <c r="G164" s="239"/>
      <c r="H164" s="241" t="s">
        <v>1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191</v>
      </c>
      <c r="AU164" s="248" t="s">
        <v>82</v>
      </c>
      <c r="AV164" s="13" t="s">
        <v>80</v>
      </c>
      <c r="AW164" s="13" t="s">
        <v>30</v>
      </c>
      <c r="AX164" s="13" t="s">
        <v>73</v>
      </c>
      <c r="AY164" s="248" t="s">
        <v>182</v>
      </c>
    </row>
    <row r="165" s="14" customFormat="1">
      <c r="A165" s="14"/>
      <c r="B165" s="249"/>
      <c r="C165" s="250"/>
      <c r="D165" s="240" t="s">
        <v>191</v>
      </c>
      <c r="E165" s="251" t="s">
        <v>1</v>
      </c>
      <c r="F165" s="252" t="s">
        <v>189</v>
      </c>
      <c r="G165" s="250"/>
      <c r="H165" s="253">
        <v>4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191</v>
      </c>
      <c r="AU165" s="259" t="s">
        <v>82</v>
      </c>
      <c r="AV165" s="14" t="s">
        <v>82</v>
      </c>
      <c r="AW165" s="14" t="s">
        <v>30</v>
      </c>
      <c r="AX165" s="14" t="s">
        <v>80</v>
      </c>
      <c r="AY165" s="259" t="s">
        <v>182</v>
      </c>
    </row>
    <row r="166" s="2" customFormat="1" ht="14.4" customHeight="1">
      <c r="A166" s="37"/>
      <c r="B166" s="38"/>
      <c r="C166" s="225" t="s">
        <v>241</v>
      </c>
      <c r="D166" s="225" t="s">
        <v>185</v>
      </c>
      <c r="E166" s="226" t="s">
        <v>266</v>
      </c>
      <c r="F166" s="227" t="s">
        <v>267</v>
      </c>
      <c r="G166" s="228" t="s">
        <v>240</v>
      </c>
      <c r="H166" s="229">
        <v>4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38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241</v>
      </c>
      <c r="AT166" s="236" t="s">
        <v>185</v>
      </c>
      <c r="AU166" s="236" t="s">
        <v>82</v>
      </c>
      <c r="AY166" s="16" t="s">
        <v>182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241</v>
      </c>
      <c r="BM166" s="236" t="s">
        <v>543</v>
      </c>
    </row>
    <row r="167" s="2" customFormat="1" ht="24.15" customHeight="1">
      <c r="A167" s="37"/>
      <c r="B167" s="38"/>
      <c r="C167" s="225" t="s">
        <v>273</v>
      </c>
      <c r="D167" s="225" t="s">
        <v>185</v>
      </c>
      <c r="E167" s="226" t="s">
        <v>274</v>
      </c>
      <c r="F167" s="227" t="s">
        <v>275</v>
      </c>
      <c r="G167" s="228" t="s">
        <v>247</v>
      </c>
      <c r="H167" s="229">
        <v>1</v>
      </c>
      <c r="I167" s="230"/>
      <c r="J167" s="231">
        <f>ROUND(I167*H167,2)</f>
        <v>0</v>
      </c>
      <c r="K167" s="227" t="s">
        <v>196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189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189</v>
      </c>
      <c r="BM167" s="236" t="s">
        <v>544</v>
      </c>
    </row>
    <row r="168" s="2" customFormat="1" ht="14.4" customHeight="1">
      <c r="A168" s="37"/>
      <c r="B168" s="38"/>
      <c r="C168" s="260" t="s">
        <v>277</v>
      </c>
      <c r="D168" s="260" t="s">
        <v>250</v>
      </c>
      <c r="E168" s="261" t="s">
        <v>278</v>
      </c>
      <c r="F168" s="262" t="s">
        <v>279</v>
      </c>
      <c r="G168" s="263" t="s">
        <v>188</v>
      </c>
      <c r="H168" s="264">
        <v>1</v>
      </c>
      <c r="I168" s="265"/>
      <c r="J168" s="266">
        <f>ROUND(I168*H168,2)</f>
        <v>0</v>
      </c>
      <c r="K168" s="262" t="s">
        <v>1</v>
      </c>
      <c r="L168" s="267"/>
      <c r="M168" s="268" t="s">
        <v>1</v>
      </c>
      <c r="N168" s="269" t="s">
        <v>38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224</v>
      </c>
      <c r="AT168" s="236" t="s">
        <v>250</v>
      </c>
      <c r="AU168" s="236" t="s">
        <v>82</v>
      </c>
      <c r="AY168" s="16" t="s">
        <v>182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189</v>
      </c>
      <c r="BM168" s="236" t="s">
        <v>545</v>
      </c>
    </row>
    <row r="169" s="13" customFormat="1">
      <c r="A169" s="13"/>
      <c r="B169" s="238"/>
      <c r="C169" s="239"/>
      <c r="D169" s="240" t="s">
        <v>191</v>
      </c>
      <c r="E169" s="241" t="s">
        <v>1</v>
      </c>
      <c r="F169" s="242" t="s">
        <v>281</v>
      </c>
      <c r="G169" s="239"/>
      <c r="H169" s="241" t="s">
        <v>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191</v>
      </c>
      <c r="AU169" s="248" t="s">
        <v>82</v>
      </c>
      <c r="AV169" s="13" t="s">
        <v>80</v>
      </c>
      <c r="AW169" s="13" t="s">
        <v>30</v>
      </c>
      <c r="AX169" s="13" t="s">
        <v>73</v>
      </c>
      <c r="AY169" s="248" t="s">
        <v>182</v>
      </c>
    </row>
    <row r="170" s="14" customFormat="1">
      <c r="A170" s="14"/>
      <c r="B170" s="249"/>
      <c r="C170" s="250"/>
      <c r="D170" s="240" t="s">
        <v>191</v>
      </c>
      <c r="E170" s="251" t="s">
        <v>1</v>
      </c>
      <c r="F170" s="252" t="s">
        <v>80</v>
      </c>
      <c r="G170" s="250"/>
      <c r="H170" s="253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191</v>
      </c>
      <c r="AU170" s="259" t="s">
        <v>82</v>
      </c>
      <c r="AV170" s="14" t="s">
        <v>82</v>
      </c>
      <c r="AW170" s="14" t="s">
        <v>30</v>
      </c>
      <c r="AX170" s="14" t="s">
        <v>80</v>
      </c>
      <c r="AY170" s="259" t="s">
        <v>182</v>
      </c>
    </row>
    <row r="171" s="2" customFormat="1" ht="24.15" customHeight="1">
      <c r="A171" s="37"/>
      <c r="B171" s="38"/>
      <c r="C171" s="225" t="s">
        <v>282</v>
      </c>
      <c r="D171" s="225" t="s">
        <v>185</v>
      </c>
      <c r="E171" s="226" t="s">
        <v>283</v>
      </c>
      <c r="F171" s="227" t="s">
        <v>284</v>
      </c>
      <c r="G171" s="228" t="s">
        <v>247</v>
      </c>
      <c r="H171" s="229">
        <v>1</v>
      </c>
      <c r="I171" s="230"/>
      <c r="J171" s="231">
        <f>ROUND(I171*H171,2)</f>
        <v>0</v>
      </c>
      <c r="K171" s="227" t="s">
        <v>196</v>
      </c>
      <c r="L171" s="43"/>
      <c r="M171" s="232" t="s">
        <v>1</v>
      </c>
      <c r="N171" s="233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0.01</v>
      </c>
      <c r="T171" s="235">
        <f>S171*H171</f>
        <v>0.01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241</v>
      </c>
      <c r="AT171" s="236" t="s">
        <v>185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241</v>
      </c>
      <c r="BM171" s="236" t="s">
        <v>546</v>
      </c>
    </row>
    <row r="172" s="2" customFormat="1" ht="24.15" customHeight="1">
      <c r="A172" s="37"/>
      <c r="B172" s="38"/>
      <c r="C172" s="225" t="s">
        <v>286</v>
      </c>
      <c r="D172" s="225" t="s">
        <v>185</v>
      </c>
      <c r="E172" s="226" t="s">
        <v>287</v>
      </c>
      <c r="F172" s="227" t="s">
        <v>288</v>
      </c>
      <c r="G172" s="228" t="s">
        <v>247</v>
      </c>
      <c r="H172" s="229">
        <v>1</v>
      </c>
      <c r="I172" s="230"/>
      <c r="J172" s="231">
        <f>ROUND(I172*H172,2)</f>
        <v>0</v>
      </c>
      <c r="K172" s="227" t="s">
        <v>196</v>
      </c>
      <c r="L172" s="43"/>
      <c r="M172" s="232" t="s">
        <v>1</v>
      </c>
      <c r="N172" s="233" t="s">
        <v>38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189</v>
      </c>
      <c r="AT172" s="236" t="s">
        <v>185</v>
      </c>
      <c r="AU172" s="236" t="s">
        <v>82</v>
      </c>
      <c r="AY172" s="16" t="s">
        <v>182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189</v>
      </c>
      <c r="BM172" s="236" t="s">
        <v>547</v>
      </c>
    </row>
    <row r="173" s="2" customFormat="1" ht="24.15" customHeight="1">
      <c r="A173" s="37"/>
      <c r="B173" s="38"/>
      <c r="C173" s="225" t="s">
        <v>7</v>
      </c>
      <c r="D173" s="225" t="s">
        <v>185</v>
      </c>
      <c r="E173" s="226" t="s">
        <v>290</v>
      </c>
      <c r="F173" s="227" t="s">
        <v>291</v>
      </c>
      <c r="G173" s="228" t="s">
        <v>247</v>
      </c>
      <c r="H173" s="229">
        <v>1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0.034000000000000002</v>
      </c>
      <c r="T173" s="235">
        <f>S173*H173</f>
        <v>0.034000000000000002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241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241</v>
      </c>
      <c r="BM173" s="236" t="s">
        <v>548</v>
      </c>
    </row>
    <row r="174" s="2" customFormat="1" ht="24.15" customHeight="1">
      <c r="A174" s="37"/>
      <c r="B174" s="38"/>
      <c r="C174" s="225" t="s">
        <v>293</v>
      </c>
      <c r="D174" s="225" t="s">
        <v>185</v>
      </c>
      <c r="E174" s="226" t="s">
        <v>294</v>
      </c>
      <c r="F174" s="227" t="s">
        <v>295</v>
      </c>
      <c r="G174" s="228" t="s">
        <v>240</v>
      </c>
      <c r="H174" s="229">
        <v>5</v>
      </c>
      <c r="I174" s="230"/>
      <c r="J174" s="231">
        <f>ROUND(I174*H174,2)</f>
        <v>0</v>
      </c>
      <c r="K174" s="227" t="s">
        <v>196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3.9999999999999998E-06</v>
      </c>
      <c r="T174" s="235">
        <f>S174*H174</f>
        <v>1.9999999999999998E-05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241</v>
      </c>
      <c r="AT174" s="236" t="s">
        <v>185</v>
      </c>
      <c r="AU174" s="236" t="s">
        <v>82</v>
      </c>
      <c r="AY174" s="16" t="s">
        <v>182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241</v>
      </c>
      <c r="BM174" s="236" t="s">
        <v>549</v>
      </c>
    </row>
    <row r="175" s="2" customFormat="1" ht="24.15" customHeight="1">
      <c r="A175" s="37"/>
      <c r="B175" s="38"/>
      <c r="C175" s="225" t="s">
        <v>297</v>
      </c>
      <c r="D175" s="225" t="s">
        <v>185</v>
      </c>
      <c r="E175" s="226" t="s">
        <v>298</v>
      </c>
      <c r="F175" s="227" t="s">
        <v>299</v>
      </c>
      <c r="G175" s="228" t="s">
        <v>188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550</v>
      </c>
    </row>
    <row r="176" s="2" customFormat="1" ht="24.15" customHeight="1">
      <c r="A176" s="37"/>
      <c r="B176" s="38"/>
      <c r="C176" s="225" t="s">
        <v>301</v>
      </c>
      <c r="D176" s="225" t="s">
        <v>185</v>
      </c>
      <c r="E176" s="226" t="s">
        <v>302</v>
      </c>
      <c r="F176" s="227" t="s">
        <v>303</v>
      </c>
      <c r="G176" s="228" t="s">
        <v>213</v>
      </c>
      <c r="H176" s="229">
        <v>0.072999999999999995</v>
      </c>
      <c r="I176" s="230"/>
      <c r="J176" s="231">
        <f>ROUND(I176*H176,2)</f>
        <v>0</v>
      </c>
      <c r="K176" s="227" t="s">
        <v>196</v>
      </c>
      <c r="L176" s="43"/>
      <c r="M176" s="232" t="s">
        <v>1</v>
      </c>
      <c r="N176" s="233" t="s">
        <v>38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241</v>
      </c>
      <c r="AT176" s="236" t="s">
        <v>185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551</v>
      </c>
    </row>
    <row r="177" s="12" customFormat="1" ht="22.8" customHeight="1">
      <c r="A177" s="12"/>
      <c r="B177" s="209"/>
      <c r="C177" s="210"/>
      <c r="D177" s="211" t="s">
        <v>72</v>
      </c>
      <c r="E177" s="223" t="s">
        <v>305</v>
      </c>
      <c r="F177" s="223" t="s">
        <v>306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SUM(P178:P182)</f>
        <v>0</v>
      </c>
      <c r="Q177" s="217"/>
      <c r="R177" s="218">
        <f>SUM(R178:R182)</f>
        <v>0.25059999999999999</v>
      </c>
      <c r="S177" s="217"/>
      <c r="T177" s="21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82</v>
      </c>
      <c r="AT177" s="221" t="s">
        <v>72</v>
      </c>
      <c r="AU177" s="221" t="s">
        <v>80</v>
      </c>
      <c r="AY177" s="220" t="s">
        <v>182</v>
      </c>
      <c r="BK177" s="222">
        <f>SUM(BK178:BK182)</f>
        <v>0</v>
      </c>
    </row>
    <row r="178" s="2" customFormat="1" ht="24.15" customHeight="1">
      <c r="A178" s="37"/>
      <c r="B178" s="38"/>
      <c r="C178" s="225" t="s">
        <v>307</v>
      </c>
      <c r="D178" s="225" t="s">
        <v>185</v>
      </c>
      <c r="E178" s="226" t="s">
        <v>308</v>
      </c>
      <c r="F178" s="227" t="s">
        <v>309</v>
      </c>
      <c r="G178" s="228" t="s">
        <v>264</v>
      </c>
      <c r="H178" s="229">
        <v>10</v>
      </c>
      <c r="I178" s="230"/>
      <c r="J178" s="231">
        <f>ROUND(I178*H178,2)</f>
        <v>0</v>
      </c>
      <c r="K178" s="227" t="s">
        <v>196</v>
      </c>
      <c r="L178" s="43"/>
      <c r="M178" s="232" t="s">
        <v>1</v>
      </c>
      <c r="N178" s="233" t="s">
        <v>38</v>
      </c>
      <c r="O178" s="90"/>
      <c r="P178" s="234">
        <f>O178*H178</f>
        <v>0</v>
      </c>
      <c r="Q178" s="234">
        <v>6.0000000000000002E-05</v>
      </c>
      <c r="R178" s="234">
        <f>Q178*H178</f>
        <v>0.00060000000000000006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241</v>
      </c>
      <c r="AT178" s="236" t="s">
        <v>185</v>
      </c>
      <c r="AU178" s="236" t="s">
        <v>82</v>
      </c>
      <c r="AY178" s="16" t="s">
        <v>182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241</v>
      </c>
      <c r="BM178" s="236" t="s">
        <v>552</v>
      </c>
    </row>
    <row r="179" s="2" customFormat="1" ht="14.4" customHeight="1">
      <c r="A179" s="37"/>
      <c r="B179" s="38"/>
      <c r="C179" s="260" t="s">
        <v>311</v>
      </c>
      <c r="D179" s="260" t="s">
        <v>250</v>
      </c>
      <c r="E179" s="261" t="s">
        <v>312</v>
      </c>
      <c r="F179" s="262" t="s">
        <v>313</v>
      </c>
      <c r="G179" s="263" t="s">
        <v>188</v>
      </c>
      <c r="H179" s="264">
        <v>1</v>
      </c>
      <c r="I179" s="265"/>
      <c r="J179" s="266">
        <f>ROUND(I179*H179,2)</f>
        <v>0</v>
      </c>
      <c r="K179" s="262" t="s">
        <v>1</v>
      </c>
      <c r="L179" s="267"/>
      <c r="M179" s="268" t="s">
        <v>1</v>
      </c>
      <c r="N179" s="269" t="s">
        <v>38</v>
      </c>
      <c r="O179" s="90"/>
      <c r="P179" s="234">
        <f>O179*H179</f>
        <v>0</v>
      </c>
      <c r="Q179" s="234">
        <v>0.25</v>
      </c>
      <c r="R179" s="234">
        <f>Q179*H179</f>
        <v>0.25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253</v>
      </c>
      <c r="AT179" s="236" t="s">
        <v>250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553</v>
      </c>
    </row>
    <row r="180" s="13" customFormat="1">
      <c r="A180" s="13"/>
      <c r="B180" s="238"/>
      <c r="C180" s="239"/>
      <c r="D180" s="240" t="s">
        <v>191</v>
      </c>
      <c r="E180" s="241" t="s">
        <v>1</v>
      </c>
      <c r="F180" s="242" t="s">
        <v>315</v>
      </c>
      <c r="G180" s="239"/>
      <c r="H180" s="241" t="s">
        <v>1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191</v>
      </c>
      <c r="AU180" s="248" t="s">
        <v>82</v>
      </c>
      <c r="AV180" s="13" t="s">
        <v>80</v>
      </c>
      <c r="AW180" s="13" t="s">
        <v>30</v>
      </c>
      <c r="AX180" s="13" t="s">
        <v>73</v>
      </c>
      <c r="AY180" s="248" t="s">
        <v>182</v>
      </c>
    </row>
    <row r="181" s="14" customFormat="1">
      <c r="A181" s="14"/>
      <c r="B181" s="249"/>
      <c r="C181" s="250"/>
      <c r="D181" s="240" t="s">
        <v>191</v>
      </c>
      <c r="E181" s="251" t="s">
        <v>1</v>
      </c>
      <c r="F181" s="252" t="s">
        <v>80</v>
      </c>
      <c r="G181" s="250"/>
      <c r="H181" s="253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191</v>
      </c>
      <c r="AU181" s="259" t="s">
        <v>82</v>
      </c>
      <c r="AV181" s="14" t="s">
        <v>82</v>
      </c>
      <c r="AW181" s="14" t="s">
        <v>30</v>
      </c>
      <c r="AX181" s="14" t="s">
        <v>80</v>
      </c>
      <c r="AY181" s="259" t="s">
        <v>182</v>
      </c>
    </row>
    <row r="182" s="2" customFormat="1" ht="24.15" customHeight="1">
      <c r="A182" s="37"/>
      <c r="B182" s="38"/>
      <c r="C182" s="225" t="s">
        <v>316</v>
      </c>
      <c r="D182" s="225" t="s">
        <v>185</v>
      </c>
      <c r="E182" s="226" t="s">
        <v>317</v>
      </c>
      <c r="F182" s="227" t="s">
        <v>318</v>
      </c>
      <c r="G182" s="228" t="s">
        <v>213</v>
      </c>
      <c r="H182" s="229">
        <v>0.251</v>
      </c>
      <c r="I182" s="230"/>
      <c r="J182" s="231">
        <f>ROUND(I182*H182,2)</f>
        <v>0</v>
      </c>
      <c r="K182" s="227" t="s">
        <v>196</v>
      </c>
      <c r="L182" s="43"/>
      <c r="M182" s="232" t="s">
        <v>1</v>
      </c>
      <c r="N182" s="233" t="s">
        <v>38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241</v>
      </c>
      <c r="AT182" s="236" t="s">
        <v>185</v>
      </c>
      <c r="AU182" s="236" t="s">
        <v>82</v>
      </c>
      <c r="AY182" s="16" t="s">
        <v>182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241</v>
      </c>
      <c r="BM182" s="236" t="s">
        <v>554</v>
      </c>
    </row>
    <row r="183" s="12" customFormat="1" ht="22.8" customHeight="1">
      <c r="A183" s="12"/>
      <c r="B183" s="209"/>
      <c r="C183" s="210"/>
      <c r="D183" s="211" t="s">
        <v>72</v>
      </c>
      <c r="E183" s="223" t="s">
        <v>320</v>
      </c>
      <c r="F183" s="223" t="s">
        <v>321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SUM(P184:P189)</f>
        <v>0</v>
      </c>
      <c r="Q183" s="217"/>
      <c r="R183" s="218">
        <f>SUM(R184:R189)</f>
        <v>0.00046000000000000001</v>
      </c>
      <c r="S183" s="217"/>
      <c r="T183" s="219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82</v>
      </c>
      <c r="AT183" s="221" t="s">
        <v>72</v>
      </c>
      <c r="AU183" s="221" t="s">
        <v>80</v>
      </c>
      <c r="AY183" s="220" t="s">
        <v>182</v>
      </c>
      <c r="BK183" s="222">
        <f>SUM(BK184:BK189)</f>
        <v>0</v>
      </c>
    </row>
    <row r="184" s="2" customFormat="1" ht="24.15" customHeight="1">
      <c r="A184" s="37"/>
      <c r="B184" s="38"/>
      <c r="C184" s="225" t="s">
        <v>322</v>
      </c>
      <c r="D184" s="225" t="s">
        <v>185</v>
      </c>
      <c r="E184" s="226" t="s">
        <v>323</v>
      </c>
      <c r="F184" s="227" t="s">
        <v>324</v>
      </c>
      <c r="G184" s="228" t="s">
        <v>195</v>
      </c>
      <c r="H184" s="229">
        <v>1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0.00020000000000000001</v>
      </c>
      <c r="R184" s="234">
        <f>Q184*H184</f>
        <v>0.00020000000000000001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555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80</v>
      </c>
      <c r="G186" s="250"/>
      <c r="H186" s="253">
        <v>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2" customFormat="1" ht="24.15" customHeight="1">
      <c r="A187" s="37"/>
      <c r="B187" s="38"/>
      <c r="C187" s="225" t="s">
        <v>327</v>
      </c>
      <c r="D187" s="225" t="s">
        <v>185</v>
      </c>
      <c r="E187" s="226" t="s">
        <v>328</v>
      </c>
      <c r="F187" s="227" t="s">
        <v>329</v>
      </c>
      <c r="G187" s="228" t="s">
        <v>195</v>
      </c>
      <c r="H187" s="229">
        <v>1</v>
      </c>
      <c r="I187" s="230"/>
      <c r="J187" s="231">
        <f>ROUND(I187*H187,2)</f>
        <v>0</v>
      </c>
      <c r="K187" s="227" t="s">
        <v>196</v>
      </c>
      <c r="L187" s="43"/>
      <c r="M187" s="232" t="s">
        <v>1</v>
      </c>
      <c r="N187" s="233" t="s">
        <v>38</v>
      </c>
      <c r="O187" s="90"/>
      <c r="P187" s="234">
        <f>O187*H187</f>
        <v>0</v>
      </c>
      <c r="Q187" s="234">
        <v>0.00025999999999999998</v>
      </c>
      <c r="R187" s="234">
        <f>Q187*H187</f>
        <v>0.00025999999999999998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241</v>
      </c>
      <c r="AT187" s="236" t="s">
        <v>185</v>
      </c>
      <c r="AU187" s="236" t="s">
        <v>82</v>
      </c>
      <c r="AY187" s="16" t="s">
        <v>182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241</v>
      </c>
      <c r="BM187" s="236" t="s">
        <v>556</v>
      </c>
    </row>
    <row r="188" s="13" customFormat="1">
      <c r="A188" s="13"/>
      <c r="B188" s="238"/>
      <c r="C188" s="239"/>
      <c r="D188" s="240" t="s">
        <v>191</v>
      </c>
      <c r="E188" s="241" t="s">
        <v>1</v>
      </c>
      <c r="F188" s="242" t="s">
        <v>326</v>
      </c>
      <c r="G188" s="239"/>
      <c r="H188" s="241" t="s">
        <v>1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191</v>
      </c>
      <c r="AU188" s="248" t="s">
        <v>82</v>
      </c>
      <c r="AV188" s="13" t="s">
        <v>80</v>
      </c>
      <c r="AW188" s="13" t="s">
        <v>30</v>
      </c>
      <c r="AX188" s="13" t="s">
        <v>73</v>
      </c>
      <c r="AY188" s="248" t="s">
        <v>182</v>
      </c>
    </row>
    <row r="189" s="14" customFormat="1">
      <c r="A189" s="14"/>
      <c r="B189" s="249"/>
      <c r="C189" s="250"/>
      <c r="D189" s="240" t="s">
        <v>191</v>
      </c>
      <c r="E189" s="251" t="s">
        <v>1</v>
      </c>
      <c r="F189" s="252" t="s">
        <v>80</v>
      </c>
      <c r="G189" s="250"/>
      <c r="H189" s="253">
        <v>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191</v>
      </c>
      <c r="AU189" s="259" t="s">
        <v>82</v>
      </c>
      <c r="AV189" s="14" t="s">
        <v>82</v>
      </c>
      <c r="AW189" s="14" t="s">
        <v>30</v>
      </c>
      <c r="AX189" s="14" t="s">
        <v>80</v>
      </c>
      <c r="AY189" s="259" t="s">
        <v>182</v>
      </c>
    </row>
    <row r="190" s="12" customFormat="1" ht="25.92" customHeight="1">
      <c r="A190" s="12"/>
      <c r="B190" s="209"/>
      <c r="C190" s="210"/>
      <c r="D190" s="211" t="s">
        <v>72</v>
      </c>
      <c r="E190" s="212" t="s">
        <v>250</v>
      </c>
      <c r="F190" s="212" t="s">
        <v>331</v>
      </c>
      <c r="G190" s="210"/>
      <c r="H190" s="210"/>
      <c r="I190" s="213"/>
      <c r="J190" s="214">
        <f>BK190</f>
        <v>0</v>
      </c>
      <c r="K190" s="210"/>
      <c r="L190" s="215"/>
      <c r="M190" s="216"/>
      <c r="N190" s="217"/>
      <c r="O190" s="217"/>
      <c r="P190" s="218">
        <f>P191</f>
        <v>0</v>
      </c>
      <c r="Q190" s="217"/>
      <c r="R190" s="218">
        <f>R191</f>
        <v>0</v>
      </c>
      <c r="S190" s="217"/>
      <c r="T190" s="21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199</v>
      </c>
      <c r="AT190" s="221" t="s">
        <v>72</v>
      </c>
      <c r="AU190" s="221" t="s">
        <v>73</v>
      </c>
      <c r="AY190" s="220" t="s">
        <v>182</v>
      </c>
      <c r="BK190" s="222">
        <f>BK191</f>
        <v>0</v>
      </c>
    </row>
    <row r="191" s="12" customFormat="1" ht="22.8" customHeight="1">
      <c r="A191" s="12"/>
      <c r="B191" s="209"/>
      <c r="C191" s="210"/>
      <c r="D191" s="211" t="s">
        <v>72</v>
      </c>
      <c r="E191" s="223" t="s">
        <v>332</v>
      </c>
      <c r="F191" s="223" t="s">
        <v>333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SUM(P192:P196)</f>
        <v>0</v>
      </c>
      <c r="Q191" s="217"/>
      <c r="R191" s="218">
        <f>SUM(R192:R196)</f>
        <v>0</v>
      </c>
      <c r="S191" s="217"/>
      <c r="T191" s="219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199</v>
      </c>
      <c r="AT191" s="221" t="s">
        <v>72</v>
      </c>
      <c r="AU191" s="221" t="s">
        <v>80</v>
      </c>
      <c r="AY191" s="220" t="s">
        <v>182</v>
      </c>
      <c r="BK191" s="222">
        <f>SUM(BK192:BK196)</f>
        <v>0</v>
      </c>
    </row>
    <row r="192" s="2" customFormat="1" ht="14.4" customHeight="1">
      <c r="A192" s="37"/>
      <c r="B192" s="38"/>
      <c r="C192" s="225" t="s">
        <v>334</v>
      </c>
      <c r="D192" s="225" t="s">
        <v>185</v>
      </c>
      <c r="E192" s="226" t="s">
        <v>335</v>
      </c>
      <c r="F192" s="227" t="s">
        <v>336</v>
      </c>
      <c r="G192" s="228" t="s">
        <v>337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38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338</v>
      </c>
      <c r="AT192" s="236" t="s">
        <v>185</v>
      </c>
      <c r="AU192" s="236" t="s">
        <v>82</v>
      </c>
      <c r="AY192" s="16" t="s">
        <v>182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338</v>
      </c>
      <c r="BM192" s="236" t="s">
        <v>557</v>
      </c>
    </row>
    <row r="193" s="2" customFormat="1" ht="37.8" customHeight="1">
      <c r="A193" s="37"/>
      <c r="B193" s="38"/>
      <c r="C193" s="225" t="s">
        <v>340</v>
      </c>
      <c r="D193" s="225" t="s">
        <v>185</v>
      </c>
      <c r="E193" s="226" t="s">
        <v>341</v>
      </c>
      <c r="F193" s="227" t="s">
        <v>342</v>
      </c>
      <c r="G193" s="228" t="s">
        <v>188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38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338</v>
      </c>
      <c r="AT193" s="236" t="s">
        <v>185</v>
      </c>
      <c r="AU193" s="236" t="s">
        <v>82</v>
      </c>
      <c r="AY193" s="16" t="s">
        <v>182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338</v>
      </c>
      <c r="BM193" s="236" t="s">
        <v>558</v>
      </c>
    </row>
    <row r="194" s="13" customFormat="1">
      <c r="A194" s="13"/>
      <c r="B194" s="238"/>
      <c r="C194" s="239"/>
      <c r="D194" s="240" t="s">
        <v>191</v>
      </c>
      <c r="E194" s="241" t="s">
        <v>1</v>
      </c>
      <c r="F194" s="242" t="s">
        <v>344</v>
      </c>
      <c r="G194" s="239"/>
      <c r="H194" s="241" t="s">
        <v>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191</v>
      </c>
      <c r="AU194" s="248" t="s">
        <v>82</v>
      </c>
      <c r="AV194" s="13" t="s">
        <v>80</v>
      </c>
      <c r="AW194" s="13" t="s">
        <v>30</v>
      </c>
      <c r="AX194" s="13" t="s">
        <v>73</v>
      </c>
      <c r="AY194" s="248" t="s">
        <v>182</v>
      </c>
    </row>
    <row r="195" s="13" customFormat="1">
      <c r="A195" s="13"/>
      <c r="B195" s="238"/>
      <c r="C195" s="239"/>
      <c r="D195" s="240" t="s">
        <v>191</v>
      </c>
      <c r="E195" s="241" t="s">
        <v>1</v>
      </c>
      <c r="F195" s="242" t="s">
        <v>345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191</v>
      </c>
      <c r="AU195" s="248" t="s">
        <v>82</v>
      </c>
      <c r="AV195" s="13" t="s">
        <v>80</v>
      </c>
      <c r="AW195" s="13" t="s">
        <v>30</v>
      </c>
      <c r="AX195" s="13" t="s">
        <v>73</v>
      </c>
      <c r="AY195" s="248" t="s">
        <v>182</v>
      </c>
    </row>
    <row r="196" s="14" customFormat="1">
      <c r="A196" s="14"/>
      <c r="B196" s="249"/>
      <c r="C196" s="250"/>
      <c r="D196" s="240" t="s">
        <v>191</v>
      </c>
      <c r="E196" s="251" t="s">
        <v>1</v>
      </c>
      <c r="F196" s="252" t="s">
        <v>80</v>
      </c>
      <c r="G196" s="250"/>
      <c r="H196" s="253">
        <v>1</v>
      </c>
      <c r="I196" s="254"/>
      <c r="J196" s="250"/>
      <c r="K196" s="250"/>
      <c r="L196" s="255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191</v>
      </c>
      <c r="AU196" s="259" t="s">
        <v>82</v>
      </c>
      <c r="AV196" s="14" t="s">
        <v>82</v>
      </c>
      <c r="AW196" s="14" t="s">
        <v>30</v>
      </c>
      <c r="AX196" s="14" t="s">
        <v>80</v>
      </c>
      <c r="AY196" s="259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uSRs9lYrA5ncPzZfBKdBzuJDyhZ0TmtwsTWPbugWL3OoftOPBVHB8HigTDyWejqZTiS4PllG3IORDjc3aZT1Wg==" hashValue="XZPozrURfyKWJOX4eMFTUUv71V4j6dbX0AuxcUximMdvPu6LVIDvQDMU7KEI+23D0Pk1ofPm9SnMYsRSH0UY9g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146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Klimatizace BOZP III.etapa</v>
      </c>
      <c r="F7" s="149"/>
      <c r="G7" s="149"/>
      <c r="H7" s="149"/>
      <c r="L7" s="19"/>
    </row>
    <row r="8" s="1" customFormat="1" ht="12" customHeight="1">
      <c r="B8" s="19"/>
      <c r="D8" s="149" t="s">
        <v>147</v>
      </c>
      <c r="L8" s="19"/>
    </row>
    <row r="9" s="2" customFormat="1" ht="16.5" customHeight="1">
      <c r="A9" s="37"/>
      <c r="B9" s="43"/>
      <c r="C9" s="37"/>
      <c r="D9" s="37"/>
      <c r="E9" s="150" t="s">
        <v>148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149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559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24. 9. 2020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ROUND((SUM(BE131:BE193)),  2)</f>
        <v>0</v>
      </c>
      <c r="G35" s="37"/>
      <c r="H35" s="37"/>
      <c r="I35" s="163">
        <v>0.20999999999999999</v>
      </c>
      <c r="J35" s="162">
        <f>ROUND(((SUM(BE131:BE193))*I35),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ROUND((SUM(BF131:BF193)),  2)</f>
        <v>0</v>
      </c>
      <c r="G36" s="37"/>
      <c r="H36" s="37"/>
      <c r="I36" s="163">
        <v>0.14999999999999999</v>
      </c>
      <c r="J36" s="162">
        <f>ROUND(((SUM(BF131:BF193))*I36),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ROUND((SUM(BG131:BG193)),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ROUND((SUM(BH131:BH193)),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ROUND((SUM(BI131:BI193)),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Klimatizace BOZP 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149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Kyjov-soc.zař.DTD - IC6000318594 (mistr - TO)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24. 9. 2020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152</v>
      </c>
      <c r="D96" s="184"/>
      <c r="E96" s="184"/>
      <c r="F96" s="184"/>
      <c r="G96" s="184"/>
      <c r="H96" s="184"/>
      <c r="I96" s="184"/>
      <c r="J96" s="185" t="s">
        <v>153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154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155</v>
      </c>
    </row>
    <row r="99" s="9" customFormat="1" ht="24.96" customHeight="1">
      <c r="A99" s="9"/>
      <c r="B99" s="187"/>
      <c r="C99" s="188"/>
      <c r="D99" s="189" t="s">
        <v>156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157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J143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J149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160</v>
      </c>
      <c r="E103" s="190"/>
      <c r="F103" s="190"/>
      <c r="G103" s="190"/>
      <c r="H103" s="190"/>
      <c r="I103" s="190"/>
      <c r="J103" s="191">
        <f>J151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161</v>
      </c>
      <c r="E104" s="195"/>
      <c r="F104" s="195"/>
      <c r="G104" s="195"/>
      <c r="H104" s="195"/>
      <c r="I104" s="195"/>
      <c r="J104" s="196">
        <f>J152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J161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163</v>
      </c>
      <c r="E106" s="195"/>
      <c r="F106" s="195"/>
      <c r="G106" s="195"/>
      <c r="H106" s="195"/>
      <c r="I106" s="195"/>
      <c r="J106" s="196">
        <f>J174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164</v>
      </c>
      <c r="E107" s="195"/>
      <c r="F107" s="195"/>
      <c r="G107" s="195"/>
      <c r="H107" s="195"/>
      <c r="I107" s="195"/>
      <c r="J107" s="196">
        <f>J180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165</v>
      </c>
      <c r="E108" s="190"/>
      <c r="F108" s="190"/>
      <c r="G108" s="190"/>
      <c r="H108" s="190"/>
      <c r="I108" s="190"/>
      <c r="J108" s="191">
        <f>J187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166</v>
      </c>
      <c r="E109" s="195"/>
      <c r="F109" s="195"/>
      <c r="G109" s="195"/>
      <c r="H109" s="195"/>
      <c r="I109" s="195"/>
      <c r="J109" s="196">
        <f>J188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167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Klimatizace BOZP III.etapa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147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148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149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Kyjov-soc.zař.DTD - IC6000318594 (mistr - TO)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24. 9. 2020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168</v>
      </c>
      <c r="D130" s="201" t="s">
        <v>58</v>
      </c>
      <c r="E130" s="201" t="s">
        <v>54</v>
      </c>
      <c r="F130" s="201" t="s">
        <v>55</v>
      </c>
      <c r="G130" s="201" t="s">
        <v>169</v>
      </c>
      <c r="H130" s="201" t="s">
        <v>170</v>
      </c>
      <c r="I130" s="201" t="s">
        <v>171</v>
      </c>
      <c r="J130" s="201" t="s">
        <v>153</v>
      </c>
      <c r="K130" s="202" t="s">
        <v>172</v>
      </c>
      <c r="L130" s="203"/>
      <c r="M130" s="99" t="s">
        <v>1</v>
      </c>
      <c r="N130" s="100" t="s">
        <v>37</v>
      </c>
      <c r="O130" s="100" t="s">
        <v>173</v>
      </c>
      <c r="P130" s="100" t="s">
        <v>174</v>
      </c>
      <c r="Q130" s="100" t="s">
        <v>175</v>
      </c>
      <c r="R130" s="100" t="s">
        <v>176</v>
      </c>
      <c r="S130" s="100" t="s">
        <v>177</v>
      </c>
      <c r="T130" s="101" t="s">
        <v>178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179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P132+P151+P187</f>
        <v>0</v>
      </c>
      <c r="Q131" s="103"/>
      <c r="R131" s="206">
        <f>R132+R151+R187</f>
        <v>0.38225999999999993</v>
      </c>
      <c r="S131" s="103"/>
      <c r="T131" s="207">
        <f>T132+T151+T187</f>
        <v>0.53100000000000003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155</v>
      </c>
      <c r="BK131" s="208">
        <f>BK132+BK151+BK187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180</v>
      </c>
      <c r="F132" s="212" t="s">
        <v>181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P133+P143+P149</f>
        <v>0</v>
      </c>
      <c r="Q132" s="217"/>
      <c r="R132" s="218">
        <f>R133+R143+R149</f>
        <v>0.10167000000000001</v>
      </c>
      <c r="S132" s="217"/>
      <c r="T132" s="219">
        <f>T133+T143+T149</f>
        <v>0.53100000000000003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182</v>
      </c>
      <c r="BK132" s="222">
        <f>BK133+BK143+BK149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183</v>
      </c>
      <c r="F133" s="223" t="s">
        <v>184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SUM(P134:P142)</f>
        <v>0</v>
      </c>
      <c r="Q133" s="217"/>
      <c r="R133" s="218">
        <f>SUM(R134:R142)</f>
        <v>0.10167000000000001</v>
      </c>
      <c r="S133" s="217"/>
      <c r="T133" s="219">
        <f>SUM(T134:T142)</f>
        <v>0.53100000000000003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182</v>
      </c>
      <c r="BK133" s="222">
        <f>SUM(BK134:BK142)</f>
        <v>0</v>
      </c>
    </row>
    <row r="134" s="2" customFormat="1" ht="14.4" customHeight="1">
      <c r="A134" s="37"/>
      <c r="B134" s="38"/>
      <c r="C134" s="225" t="s">
        <v>80</v>
      </c>
      <c r="D134" s="225" t="s">
        <v>185</v>
      </c>
      <c r="E134" s="226" t="s">
        <v>186</v>
      </c>
      <c r="F134" s="227" t="s">
        <v>187</v>
      </c>
      <c r="G134" s="228" t="s">
        <v>188</v>
      </c>
      <c r="H134" s="229">
        <v>1</v>
      </c>
      <c r="I134" s="230"/>
      <c r="J134" s="231">
        <f>ROUND(I134*H134,2)</f>
        <v>0</v>
      </c>
      <c r="K134" s="227" t="s">
        <v>1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0.10000000000000001</v>
      </c>
      <c r="R134" s="234">
        <f>Q134*H134</f>
        <v>0.10000000000000001</v>
      </c>
      <c r="S134" s="234">
        <v>0.5</v>
      </c>
      <c r="T134" s="235">
        <f>S134*H134</f>
        <v>0.5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189</v>
      </c>
      <c r="AT134" s="236" t="s">
        <v>185</v>
      </c>
      <c r="AU134" s="236" t="s">
        <v>82</v>
      </c>
      <c r="AY134" s="16" t="s">
        <v>182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189</v>
      </c>
      <c r="BM134" s="236" t="s">
        <v>560</v>
      </c>
    </row>
    <row r="135" s="13" customFormat="1">
      <c r="A135" s="13"/>
      <c r="B135" s="238"/>
      <c r="C135" s="239"/>
      <c r="D135" s="240" t="s">
        <v>191</v>
      </c>
      <c r="E135" s="241" t="s">
        <v>1</v>
      </c>
      <c r="F135" s="242" t="s">
        <v>192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191</v>
      </c>
      <c r="AU135" s="248" t="s">
        <v>82</v>
      </c>
      <c r="AV135" s="13" t="s">
        <v>80</v>
      </c>
      <c r="AW135" s="13" t="s">
        <v>30</v>
      </c>
      <c r="AX135" s="13" t="s">
        <v>73</v>
      </c>
      <c r="AY135" s="248" t="s">
        <v>182</v>
      </c>
    </row>
    <row r="136" s="14" customFormat="1">
      <c r="A136" s="14"/>
      <c r="B136" s="249"/>
      <c r="C136" s="250"/>
      <c r="D136" s="240" t="s">
        <v>191</v>
      </c>
      <c r="E136" s="251" t="s">
        <v>1</v>
      </c>
      <c r="F136" s="252" t="s">
        <v>80</v>
      </c>
      <c r="G136" s="250"/>
      <c r="H136" s="253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82</v>
      </c>
      <c r="AV136" s="14" t="s">
        <v>82</v>
      </c>
      <c r="AW136" s="14" t="s">
        <v>30</v>
      </c>
      <c r="AX136" s="14" t="s">
        <v>80</v>
      </c>
      <c r="AY136" s="259" t="s">
        <v>182</v>
      </c>
    </row>
    <row r="137" s="2" customFormat="1" ht="24.15" customHeight="1">
      <c r="A137" s="37"/>
      <c r="B137" s="38"/>
      <c r="C137" s="225" t="s">
        <v>82</v>
      </c>
      <c r="D137" s="225" t="s">
        <v>185</v>
      </c>
      <c r="E137" s="226" t="s">
        <v>203</v>
      </c>
      <c r="F137" s="227" t="s">
        <v>204</v>
      </c>
      <c r="G137" s="228" t="s">
        <v>195</v>
      </c>
      <c r="H137" s="229">
        <v>25</v>
      </c>
      <c r="I137" s="230"/>
      <c r="J137" s="231">
        <f>ROUND(I137*H137,2)</f>
        <v>0</v>
      </c>
      <c r="K137" s="227" t="s">
        <v>196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4.0000000000000003E-05</v>
      </c>
      <c r="R137" s="234">
        <f>Q137*H137</f>
        <v>0.001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189</v>
      </c>
      <c r="AT137" s="236" t="s">
        <v>185</v>
      </c>
      <c r="AU137" s="236" t="s">
        <v>82</v>
      </c>
      <c r="AY137" s="16" t="s">
        <v>182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189</v>
      </c>
      <c r="BM137" s="236" t="s">
        <v>561</v>
      </c>
    </row>
    <row r="138" s="13" customFormat="1">
      <c r="A138" s="13"/>
      <c r="B138" s="238"/>
      <c r="C138" s="239"/>
      <c r="D138" s="240" t="s">
        <v>191</v>
      </c>
      <c r="E138" s="241" t="s">
        <v>1</v>
      </c>
      <c r="F138" s="242" t="s">
        <v>206</v>
      </c>
      <c r="G138" s="239"/>
      <c r="H138" s="241" t="s">
        <v>1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191</v>
      </c>
      <c r="AU138" s="248" t="s">
        <v>82</v>
      </c>
      <c r="AV138" s="13" t="s">
        <v>80</v>
      </c>
      <c r="AW138" s="13" t="s">
        <v>30</v>
      </c>
      <c r="AX138" s="13" t="s">
        <v>73</v>
      </c>
      <c r="AY138" s="248" t="s">
        <v>182</v>
      </c>
    </row>
    <row r="139" s="14" customFormat="1">
      <c r="A139" s="14"/>
      <c r="B139" s="249"/>
      <c r="C139" s="250"/>
      <c r="D139" s="240" t="s">
        <v>191</v>
      </c>
      <c r="E139" s="251" t="s">
        <v>1</v>
      </c>
      <c r="F139" s="252" t="s">
        <v>307</v>
      </c>
      <c r="G139" s="250"/>
      <c r="H139" s="253">
        <v>25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191</v>
      </c>
      <c r="AU139" s="259" t="s">
        <v>82</v>
      </c>
      <c r="AV139" s="14" t="s">
        <v>82</v>
      </c>
      <c r="AW139" s="14" t="s">
        <v>30</v>
      </c>
      <c r="AX139" s="14" t="s">
        <v>80</v>
      </c>
      <c r="AY139" s="259" t="s">
        <v>182</v>
      </c>
    </row>
    <row r="140" s="2" customFormat="1" ht="24.15" customHeight="1">
      <c r="A140" s="37"/>
      <c r="B140" s="38"/>
      <c r="C140" s="225" t="s">
        <v>199</v>
      </c>
      <c r="D140" s="225" t="s">
        <v>185</v>
      </c>
      <c r="E140" s="226" t="s">
        <v>386</v>
      </c>
      <c r="F140" s="227" t="s">
        <v>387</v>
      </c>
      <c r="G140" s="228" t="s">
        <v>240</v>
      </c>
      <c r="H140" s="229">
        <v>1</v>
      </c>
      <c r="I140" s="230"/>
      <c r="J140" s="231">
        <f>ROUND(I140*H140,2)</f>
        <v>0</v>
      </c>
      <c r="K140" s="227" t="s">
        <v>196</v>
      </c>
      <c r="L140" s="43"/>
      <c r="M140" s="232" t="s">
        <v>1</v>
      </c>
      <c r="N140" s="233" t="s">
        <v>38</v>
      </c>
      <c r="O140" s="90"/>
      <c r="P140" s="234">
        <f>O140*H140</f>
        <v>0</v>
      </c>
      <c r="Q140" s="234">
        <v>0.00067000000000000002</v>
      </c>
      <c r="R140" s="234">
        <f>Q140*H140</f>
        <v>0.00067000000000000002</v>
      </c>
      <c r="S140" s="234">
        <v>0.031</v>
      </c>
      <c r="T140" s="235">
        <f>S140*H140</f>
        <v>0.031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189</v>
      </c>
      <c r="AT140" s="236" t="s">
        <v>185</v>
      </c>
      <c r="AU140" s="236" t="s">
        <v>82</v>
      </c>
      <c r="AY140" s="16" t="s">
        <v>182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189</v>
      </c>
      <c r="BM140" s="236" t="s">
        <v>562</v>
      </c>
    </row>
    <row r="141" s="13" customFormat="1">
      <c r="A141" s="13"/>
      <c r="B141" s="238"/>
      <c r="C141" s="239"/>
      <c r="D141" s="240" t="s">
        <v>191</v>
      </c>
      <c r="E141" s="241" t="s">
        <v>1</v>
      </c>
      <c r="F141" s="242" t="s">
        <v>389</v>
      </c>
      <c r="G141" s="239"/>
      <c r="H141" s="241" t="s">
        <v>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191</v>
      </c>
      <c r="AU141" s="248" t="s">
        <v>82</v>
      </c>
      <c r="AV141" s="13" t="s">
        <v>80</v>
      </c>
      <c r="AW141" s="13" t="s">
        <v>30</v>
      </c>
      <c r="AX141" s="13" t="s">
        <v>73</v>
      </c>
      <c r="AY141" s="248" t="s">
        <v>182</v>
      </c>
    </row>
    <row r="142" s="14" customFormat="1">
      <c r="A142" s="14"/>
      <c r="B142" s="249"/>
      <c r="C142" s="250"/>
      <c r="D142" s="240" t="s">
        <v>191</v>
      </c>
      <c r="E142" s="251" t="s">
        <v>1</v>
      </c>
      <c r="F142" s="252" t="s">
        <v>80</v>
      </c>
      <c r="G142" s="250"/>
      <c r="H142" s="253">
        <v>1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191</v>
      </c>
      <c r="AU142" s="259" t="s">
        <v>82</v>
      </c>
      <c r="AV142" s="14" t="s">
        <v>82</v>
      </c>
      <c r="AW142" s="14" t="s">
        <v>30</v>
      </c>
      <c r="AX142" s="14" t="s">
        <v>80</v>
      </c>
      <c r="AY142" s="259" t="s">
        <v>182</v>
      </c>
    </row>
    <row r="143" s="12" customFormat="1" ht="22.8" customHeight="1">
      <c r="A143" s="12"/>
      <c r="B143" s="209"/>
      <c r="C143" s="210"/>
      <c r="D143" s="211" t="s">
        <v>72</v>
      </c>
      <c r="E143" s="223" t="s">
        <v>208</v>
      </c>
      <c r="F143" s="223" t="s">
        <v>209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SUM(P144:P148)</f>
        <v>0</v>
      </c>
      <c r="Q143" s="217"/>
      <c r="R143" s="218">
        <f>SUM(R144:R148)</f>
        <v>0</v>
      </c>
      <c r="S143" s="217"/>
      <c r="T143" s="219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72</v>
      </c>
      <c r="AU143" s="221" t="s">
        <v>80</v>
      </c>
      <c r="AY143" s="220" t="s">
        <v>182</v>
      </c>
      <c r="BK143" s="222">
        <f>SUM(BK144:BK148)</f>
        <v>0</v>
      </c>
    </row>
    <row r="144" s="2" customFormat="1" ht="24.15" customHeight="1">
      <c r="A144" s="37"/>
      <c r="B144" s="38"/>
      <c r="C144" s="225" t="s">
        <v>189</v>
      </c>
      <c r="D144" s="225" t="s">
        <v>185</v>
      </c>
      <c r="E144" s="226" t="s">
        <v>211</v>
      </c>
      <c r="F144" s="227" t="s">
        <v>212</v>
      </c>
      <c r="G144" s="228" t="s">
        <v>213</v>
      </c>
      <c r="H144" s="229">
        <v>0.53100000000000003</v>
      </c>
      <c r="I144" s="230"/>
      <c r="J144" s="231">
        <f>ROUND(I144*H144,2)</f>
        <v>0</v>
      </c>
      <c r="K144" s="227" t="s">
        <v>196</v>
      </c>
      <c r="L144" s="43"/>
      <c r="M144" s="232" t="s">
        <v>1</v>
      </c>
      <c r="N144" s="233" t="s">
        <v>38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189</v>
      </c>
      <c r="AT144" s="236" t="s">
        <v>185</v>
      </c>
      <c r="AU144" s="236" t="s">
        <v>82</v>
      </c>
      <c r="AY144" s="16" t="s">
        <v>182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189</v>
      </c>
      <c r="BM144" s="236" t="s">
        <v>563</v>
      </c>
    </row>
    <row r="145" s="2" customFormat="1" ht="24.15" customHeight="1">
      <c r="A145" s="37"/>
      <c r="B145" s="38"/>
      <c r="C145" s="225" t="s">
        <v>210</v>
      </c>
      <c r="D145" s="225" t="s">
        <v>185</v>
      </c>
      <c r="E145" s="226" t="s">
        <v>216</v>
      </c>
      <c r="F145" s="227" t="s">
        <v>217</v>
      </c>
      <c r="G145" s="228" t="s">
        <v>213</v>
      </c>
      <c r="H145" s="229">
        <v>0.53100000000000003</v>
      </c>
      <c r="I145" s="230"/>
      <c r="J145" s="231">
        <f>ROUND(I145*H145,2)</f>
        <v>0</v>
      </c>
      <c r="K145" s="227" t="s">
        <v>196</v>
      </c>
      <c r="L145" s="43"/>
      <c r="M145" s="232" t="s">
        <v>1</v>
      </c>
      <c r="N145" s="233" t="s">
        <v>38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189</v>
      </c>
      <c r="AT145" s="236" t="s">
        <v>185</v>
      </c>
      <c r="AU145" s="236" t="s">
        <v>82</v>
      </c>
      <c r="AY145" s="16" t="s">
        <v>182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189</v>
      </c>
      <c r="BM145" s="236" t="s">
        <v>564</v>
      </c>
    </row>
    <row r="146" s="2" customFormat="1" ht="24.15" customHeight="1">
      <c r="A146" s="37"/>
      <c r="B146" s="38"/>
      <c r="C146" s="225" t="s">
        <v>215</v>
      </c>
      <c r="D146" s="225" t="s">
        <v>185</v>
      </c>
      <c r="E146" s="226" t="s">
        <v>220</v>
      </c>
      <c r="F146" s="227" t="s">
        <v>221</v>
      </c>
      <c r="G146" s="228" t="s">
        <v>213</v>
      </c>
      <c r="H146" s="229">
        <v>5</v>
      </c>
      <c r="I146" s="230"/>
      <c r="J146" s="231">
        <f>ROUND(I146*H146,2)</f>
        <v>0</v>
      </c>
      <c r="K146" s="227" t="s">
        <v>196</v>
      </c>
      <c r="L146" s="43"/>
      <c r="M146" s="232" t="s">
        <v>1</v>
      </c>
      <c r="N146" s="233" t="s">
        <v>38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189</v>
      </c>
      <c r="AT146" s="236" t="s">
        <v>185</v>
      </c>
      <c r="AU146" s="236" t="s">
        <v>82</v>
      </c>
      <c r="AY146" s="16" t="s">
        <v>182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189</v>
      </c>
      <c r="BM146" s="236" t="s">
        <v>565</v>
      </c>
    </row>
    <row r="147" s="14" customFormat="1">
      <c r="A147" s="14"/>
      <c r="B147" s="249"/>
      <c r="C147" s="250"/>
      <c r="D147" s="240" t="s">
        <v>191</v>
      </c>
      <c r="E147" s="251" t="s">
        <v>1</v>
      </c>
      <c r="F147" s="252" t="s">
        <v>504</v>
      </c>
      <c r="G147" s="250"/>
      <c r="H147" s="253">
        <v>5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191</v>
      </c>
      <c r="AU147" s="259" t="s">
        <v>82</v>
      </c>
      <c r="AV147" s="14" t="s">
        <v>82</v>
      </c>
      <c r="AW147" s="14" t="s">
        <v>30</v>
      </c>
      <c r="AX147" s="14" t="s">
        <v>80</v>
      </c>
      <c r="AY147" s="259" t="s">
        <v>182</v>
      </c>
    </row>
    <row r="148" s="2" customFormat="1" ht="24.15" customHeight="1">
      <c r="A148" s="37"/>
      <c r="B148" s="38"/>
      <c r="C148" s="225" t="s">
        <v>219</v>
      </c>
      <c r="D148" s="225" t="s">
        <v>185</v>
      </c>
      <c r="E148" s="226" t="s">
        <v>225</v>
      </c>
      <c r="F148" s="227" t="s">
        <v>226</v>
      </c>
      <c r="G148" s="228" t="s">
        <v>213</v>
      </c>
      <c r="H148" s="229">
        <v>0.53100000000000003</v>
      </c>
      <c r="I148" s="230"/>
      <c r="J148" s="231">
        <f>ROUND(I148*H148,2)</f>
        <v>0</v>
      </c>
      <c r="K148" s="227" t="s">
        <v>196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189</v>
      </c>
      <c r="AT148" s="236" t="s">
        <v>185</v>
      </c>
      <c r="AU148" s="236" t="s">
        <v>82</v>
      </c>
      <c r="AY148" s="16" t="s">
        <v>182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189</v>
      </c>
      <c r="BM148" s="236" t="s">
        <v>566</v>
      </c>
    </row>
    <row r="149" s="12" customFormat="1" ht="22.8" customHeight="1">
      <c r="A149" s="12"/>
      <c r="B149" s="209"/>
      <c r="C149" s="210"/>
      <c r="D149" s="211" t="s">
        <v>72</v>
      </c>
      <c r="E149" s="223" t="s">
        <v>228</v>
      </c>
      <c r="F149" s="223" t="s">
        <v>229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P150</f>
        <v>0</v>
      </c>
      <c r="Q149" s="217"/>
      <c r="R149" s="218">
        <f>R150</f>
        <v>0</v>
      </c>
      <c r="S149" s="217"/>
      <c r="T149" s="219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80</v>
      </c>
      <c r="AT149" s="221" t="s">
        <v>72</v>
      </c>
      <c r="AU149" s="221" t="s">
        <v>80</v>
      </c>
      <c r="AY149" s="220" t="s">
        <v>182</v>
      </c>
      <c r="BK149" s="222">
        <f>BK150</f>
        <v>0</v>
      </c>
    </row>
    <row r="150" s="2" customFormat="1" ht="14.4" customHeight="1">
      <c r="A150" s="37"/>
      <c r="B150" s="38"/>
      <c r="C150" s="225" t="s">
        <v>224</v>
      </c>
      <c r="D150" s="225" t="s">
        <v>185</v>
      </c>
      <c r="E150" s="226" t="s">
        <v>230</v>
      </c>
      <c r="F150" s="227" t="s">
        <v>231</v>
      </c>
      <c r="G150" s="228" t="s">
        <v>213</v>
      </c>
      <c r="H150" s="229">
        <v>0.10199999999999999</v>
      </c>
      <c r="I150" s="230"/>
      <c r="J150" s="231">
        <f>ROUND(I150*H150,2)</f>
        <v>0</v>
      </c>
      <c r="K150" s="227" t="s">
        <v>196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189</v>
      </c>
      <c r="AT150" s="236" t="s">
        <v>185</v>
      </c>
      <c r="AU150" s="236" t="s">
        <v>82</v>
      </c>
      <c r="AY150" s="16" t="s">
        <v>182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189</v>
      </c>
      <c r="BM150" s="236" t="s">
        <v>567</v>
      </c>
    </row>
    <row r="151" s="12" customFormat="1" ht="25.92" customHeight="1">
      <c r="A151" s="12"/>
      <c r="B151" s="209"/>
      <c r="C151" s="210"/>
      <c r="D151" s="211" t="s">
        <v>72</v>
      </c>
      <c r="E151" s="212" t="s">
        <v>233</v>
      </c>
      <c r="F151" s="212" t="s">
        <v>234</v>
      </c>
      <c r="G151" s="210"/>
      <c r="H151" s="210"/>
      <c r="I151" s="213"/>
      <c r="J151" s="214">
        <f>BK151</f>
        <v>0</v>
      </c>
      <c r="K151" s="210"/>
      <c r="L151" s="215"/>
      <c r="M151" s="216"/>
      <c r="N151" s="217"/>
      <c r="O151" s="217"/>
      <c r="P151" s="218">
        <f>P152+P161+P174+P180</f>
        <v>0</v>
      </c>
      <c r="Q151" s="217"/>
      <c r="R151" s="218">
        <f>R152+R161+R174+R180</f>
        <v>0.28058999999999995</v>
      </c>
      <c r="S151" s="217"/>
      <c r="T151" s="219">
        <f>T152+T161+T174+T180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82</v>
      </c>
      <c r="AT151" s="221" t="s">
        <v>72</v>
      </c>
      <c r="AU151" s="221" t="s">
        <v>73</v>
      </c>
      <c r="AY151" s="220" t="s">
        <v>182</v>
      </c>
      <c r="BK151" s="222">
        <f>BK152+BK161+BK174+BK180</f>
        <v>0</v>
      </c>
    </row>
    <row r="152" s="12" customFormat="1" ht="22.8" customHeight="1">
      <c r="A152" s="12"/>
      <c r="B152" s="209"/>
      <c r="C152" s="210"/>
      <c r="D152" s="211" t="s">
        <v>72</v>
      </c>
      <c r="E152" s="223" t="s">
        <v>235</v>
      </c>
      <c r="F152" s="223" t="s">
        <v>236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SUM(P153:P160)</f>
        <v>0</v>
      </c>
      <c r="Q152" s="217"/>
      <c r="R152" s="218">
        <f>SUM(R153:R160)</f>
        <v>0.00123</v>
      </c>
      <c r="S152" s="217"/>
      <c r="T152" s="219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82</v>
      </c>
      <c r="AT152" s="221" t="s">
        <v>72</v>
      </c>
      <c r="AU152" s="221" t="s">
        <v>80</v>
      </c>
      <c r="AY152" s="220" t="s">
        <v>182</v>
      </c>
      <c r="BK152" s="222">
        <f>SUM(BK153:BK160)</f>
        <v>0</v>
      </c>
    </row>
    <row r="153" s="2" customFormat="1" ht="14.4" customHeight="1">
      <c r="A153" s="37"/>
      <c r="B153" s="38"/>
      <c r="C153" s="225" t="s">
        <v>183</v>
      </c>
      <c r="D153" s="225" t="s">
        <v>185</v>
      </c>
      <c r="E153" s="226" t="s">
        <v>238</v>
      </c>
      <c r="F153" s="227" t="s">
        <v>239</v>
      </c>
      <c r="G153" s="228" t="s">
        <v>240</v>
      </c>
      <c r="H153" s="229">
        <v>3</v>
      </c>
      <c r="I153" s="230"/>
      <c r="J153" s="231">
        <f>ROUND(I153*H153,2)</f>
        <v>0</v>
      </c>
      <c r="K153" s="227" t="s">
        <v>1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0.00040999999999999999</v>
      </c>
      <c r="R153" s="234">
        <f>Q153*H153</f>
        <v>0.00123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241</v>
      </c>
      <c r="AT153" s="236" t="s">
        <v>185</v>
      </c>
      <c r="AU153" s="236" t="s">
        <v>82</v>
      </c>
      <c r="AY153" s="16" t="s">
        <v>182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241</v>
      </c>
      <c r="BM153" s="236" t="s">
        <v>568</v>
      </c>
    </row>
    <row r="154" s="13" customFormat="1">
      <c r="A154" s="13"/>
      <c r="B154" s="238"/>
      <c r="C154" s="239"/>
      <c r="D154" s="240" t="s">
        <v>191</v>
      </c>
      <c r="E154" s="241" t="s">
        <v>1</v>
      </c>
      <c r="F154" s="242" t="s">
        <v>243</v>
      </c>
      <c r="G154" s="239"/>
      <c r="H154" s="241" t="s">
        <v>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191</v>
      </c>
      <c r="AU154" s="248" t="s">
        <v>82</v>
      </c>
      <c r="AV154" s="13" t="s">
        <v>80</v>
      </c>
      <c r="AW154" s="13" t="s">
        <v>30</v>
      </c>
      <c r="AX154" s="13" t="s">
        <v>73</v>
      </c>
      <c r="AY154" s="248" t="s">
        <v>182</v>
      </c>
    </row>
    <row r="155" s="14" customFormat="1">
      <c r="A155" s="14"/>
      <c r="B155" s="249"/>
      <c r="C155" s="250"/>
      <c r="D155" s="240" t="s">
        <v>191</v>
      </c>
      <c r="E155" s="251" t="s">
        <v>1</v>
      </c>
      <c r="F155" s="252" t="s">
        <v>199</v>
      </c>
      <c r="G155" s="250"/>
      <c r="H155" s="253">
        <v>3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191</v>
      </c>
      <c r="AU155" s="259" t="s">
        <v>82</v>
      </c>
      <c r="AV155" s="14" t="s">
        <v>82</v>
      </c>
      <c r="AW155" s="14" t="s">
        <v>30</v>
      </c>
      <c r="AX155" s="14" t="s">
        <v>80</v>
      </c>
      <c r="AY155" s="259" t="s">
        <v>182</v>
      </c>
    </row>
    <row r="156" s="2" customFormat="1" ht="14.4" customHeight="1">
      <c r="A156" s="37"/>
      <c r="B156" s="38"/>
      <c r="C156" s="225" t="s">
        <v>237</v>
      </c>
      <c r="D156" s="225" t="s">
        <v>185</v>
      </c>
      <c r="E156" s="226" t="s">
        <v>245</v>
      </c>
      <c r="F156" s="227" t="s">
        <v>246</v>
      </c>
      <c r="G156" s="228" t="s">
        <v>247</v>
      </c>
      <c r="H156" s="229">
        <v>1</v>
      </c>
      <c r="I156" s="230"/>
      <c r="J156" s="231">
        <f>ROUND(I156*H156,2)</f>
        <v>0</v>
      </c>
      <c r="K156" s="227" t="s">
        <v>196</v>
      </c>
      <c r="L156" s="43"/>
      <c r="M156" s="232" t="s">
        <v>1</v>
      </c>
      <c r="N156" s="233" t="s">
        <v>38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241</v>
      </c>
      <c r="AT156" s="236" t="s">
        <v>185</v>
      </c>
      <c r="AU156" s="236" t="s">
        <v>82</v>
      </c>
      <c r="AY156" s="16" t="s">
        <v>182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241</v>
      </c>
      <c r="BM156" s="236" t="s">
        <v>569</v>
      </c>
    </row>
    <row r="157" s="14" customFormat="1">
      <c r="A157" s="14"/>
      <c r="B157" s="249"/>
      <c r="C157" s="250"/>
      <c r="D157" s="240" t="s">
        <v>191</v>
      </c>
      <c r="E157" s="251" t="s">
        <v>1</v>
      </c>
      <c r="F157" s="252" t="s">
        <v>80</v>
      </c>
      <c r="G157" s="250"/>
      <c r="H157" s="253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191</v>
      </c>
      <c r="AU157" s="259" t="s">
        <v>82</v>
      </c>
      <c r="AV157" s="14" t="s">
        <v>82</v>
      </c>
      <c r="AW157" s="14" t="s">
        <v>30</v>
      </c>
      <c r="AX157" s="14" t="s">
        <v>80</v>
      </c>
      <c r="AY157" s="259" t="s">
        <v>182</v>
      </c>
    </row>
    <row r="158" s="2" customFormat="1" ht="24.15" customHeight="1">
      <c r="A158" s="37"/>
      <c r="B158" s="38"/>
      <c r="C158" s="260" t="s">
        <v>244</v>
      </c>
      <c r="D158" s="260" t="s">
        <v>250</v>
      </c>
      <c r="E158" s="261" t="s">
        <v>251</v>
      </c>
      <c r="F158" s="262" t="s">
        <v>252</v>
      </c>
      <c r="G158" s="263" t="s">
        <v>247</v>
      </c>
      <c r="H158" s="264">
        <v>1</v>
      </c>
      <c r="I158" s="265"/>
      <c r="J158" s="266">
        <f>ROUND(I158*H158,2)</f>
        <v>0</v>
      </c>
      <c r="K158" s="262" t="s">
        <v>1</v>
      </c>
      <c r="L158" s="267"/>
      <c r="M158" s="268" t="s">
        <v>1</v>
      </c>
      <c r="N158" s="269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253</v>
      </c>
      <c r="AT158" s="236" t="s">
        <v>250</v>
      </c>
      <c r="AU158" s="236" t="s">
        <v>82</v>
      </c>
      <c r="AY158" s="16" t="s">
        <v>182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241</v>
      </c>
      <c r="BM158" s="236" t="s">
        <v>570</v>
      </c>
    </row>
    <row r="159" s="14" customFormat="1">
      <c r="A159" s="14"/>
      <c r="B159" s="249"/>
      <c r="C159" s="250"/>
      <c r="D159" s="240" t="s">
        <v>191</v>
      </c>
      <c r="E159" s="251" t="s">
        <v>1</v>
      </c>
      <c r="F159" s="252" t="s">
        <v>80</v>
      </c>
      <c r="G159" s="250"/>
      <c r="H159" s="253">
        <v>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191</v>
      </c>
      <c r="AU159" s="259" t="s">
        <v>82</v>
      </c>
      <c r="AV159" s="14" t="s">
        <v>82</v>
      </c>
      <c r="AW159" s="14" t="s">
        <v>30</v>
      </c>
      <c r="AX159" s="14" t="s">
        <v>80</v>
      </c>
      <c r="AY159" s="259" t="s">
        <v>182</v>
      </c>
    </row>
    <row r="160" s="2" customFormat="1" ht="24.15" customHeight="1">
      <c r="A160" s="37"/>
      <c r="B160" s="38"/>
      <c r="C160" s="225" t="s">
        <v>249</v>
      </c>
      <c r="D160" s="225" t="s">
        <v>185</v>
      </c>
      <c r="E160" s="226" t="s">
        <v>256</v>
      </c>
      <c r="F160" s="227" t="s">
        <v>257</v>
      </c>
      <c r="G160" s="228" t="s">
        <v>213</v>
      </c>
      <c r="H160" s="229">
        <v>0.001</v>
      </c>
      <c r="I160" s="230"/>
      <c r="J160" s="231">
        <f>ROUND(I160*H160,2)</f>
        <v>0</v>
      </c>
      <c r="K160" s="227" t="s">
        <v>196</v>
      </c>
      <c r="L160" s="43"/>
      <c r="M160" s="232" t="s">
        <v>1</v>
      </c>
      <c r="N160" s="233" t="s">
        <v>38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241</v>
      </c>
      <c r="AT160" s="236" t="s">
        <v>185</v>
      </c>
      <c r="AU160" s="236" t="s">
        <v>82</v>
      </c>
      <c r="AY160" s="16" t="s">
        <v>182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241</v>
      </c>
      <c r="BM160" s="236" t="s">
        <v>571</v>
      </c>
    </row>
    <row r="161" s="12" customFormat="1" ht="22.8" customHeight="1">
      <c r="A161" s="12"/>
      <c r="B161" s="209"/>
      <c r="C161" s="210"/>
      <c r="D161" s="211" t="s">
        <v>72</v>
      </c>
      <c r="E161" s="223" t="s">
        <v>259</v>
      </c>
      <c r="F161" s="223" t="s">
        <v>260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SUM(P162:P173)</f>
        <v>0</v>
      </c>
      <c r="Q161" s="217"/>
      <c r="R161" s="218">
        <f>SUM(R162:R173)</f>
        <v>0.026000000000000002</v>
      </c>
      <c r="S161" s="217"/>
      <c r="T161" s="219">
        <f>SUM(T162:T173)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82</v>
      </c>
      <c r="AT161" s="221" t="s">
        <v>72</v>
      </c>
      <c r="AU161" s="221" t="s">
        <v>80</v>
      </c>
      <c r="AY161" s="220" t="s">
        <v>182</v>
      </c>
      <c r="BK161" s="222">
        <f>SUM(BK162:BK173)</f>
        <v>0</v>
      </c>
    </row>
    <row r="162" s="2" customFormat="1" ht="14.4" customHeight="1">
      <c r="A162" s="37"/>
      <c r="B162" s="38"/>
      <c r="C162" s="225" t="s">
        <v>255</v>
      </c>
      <c r="D162" s="225" t="s">
        <v>185</v>
      </c>
      <c r="E162" s="226" t="s">
        <v>262</v>
      </c>
      <c r="F162" s="227" t="s">
        <v>263</v>
      </c>
      <c r="G162" s="228" t="s">
        <v>264</v>
      </c>
      <c r="H162" s="229">
        <v>1</v>
      </c>
      <c r="I162" s="230"/>
      <c r="J162" s="231">
        <f>ROUND(I162*H162,2)</f>
        <v>0</v>
      </c>
      <c r="K162" s="227" t="s">
        <v>1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241</v>
      </c>
      <c r="AT162" s="236" t="s">
        <v>185</v>
      </c>
      <c r="AU162" s="236" t="s">
        <v>82</v>
      </c>
      <c r="AY162" s="16" t="s">
        <v>182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241</v>
      </c>
      <c r="BM162" s="236" t="s">
        <v>572</v>
      </c>
    </row>
    <row r="163" s="2" customFormat="1" ht="14.4" customHeight="1">
      <c r="A163" s="37"/>
      <c r="B163" s="38"/>
      <c r="C163" s="225" t="s">
        <v>261</v>
      </c>
      <c r="D163" s="225" t="s">
        <v>185</v>
      </c>
      <c r="E163" s="226" t="s">
        <v>266</v>
      </c>
      <c r="F163" s="227" t="s">
        <v>267</v>
      </c>
      <c r="G163" s="228" t="s">
        <v>240</v>
      </c>
      <c r="H163" s="229">
        <v>13</v>
      </c>
      <c r="I163" s="230"/>
      <c r="J163" s="231">
        <f>ROUND(I163*H163,2)</f>
        <v>0</v>
      </c>
      <c r="K163" s="227" t="s">
        <v>1</v>
      </c>
      <c r="L163" s="43"/>
      <c r="M163" s="232" t="s">
        <v>1</v>
      </c>
      <c r="N163" s="233" t="s">
        <v>38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241</v>
      </c>
      <c r="AT163" s="236" t="s">
        <v>185</v>
      </c>
      <c r="AU163" s="236" t="s">
        <v>82</v>
      </c>
      <c r="AY163" s="16" t="s">
        <v>182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241</v>
      </c>
      <c r="BM163" s="236" t="s">
        <v>573</v>
      </c>
    </row>
    <row r="164" s="2" customFormat="1" ht="14.4" customHeight="1">
      <c r="A164" s="37"/>
      <c r="B164" s="38"/>
      <c r="C164" s="225" t="s">
        <v>8</v>
      </c>
      <c r="D164" s="225" t="s">
        <v>185</v>
      </c>
      <c r="E164" s="226" t="s">
        <v>269</v>
      </c>
      <c r="F164" s="227" t="s">
        <v>270</v>
      </c>
      <c r="G164" s="228" t="s">
        <v>240</v>
      </c>
      <c r="H164" s="229">
        <v>13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38</v>
      </c>
      <c r="O164" s="90"/>
      <c r="P164" s="234">
        <f>O164*H164</f>
        <v>0</v>
      </c>
      <c r="Q164" s="234">
        <v>0.002</v>
      </c>
      <c r="R164" s="234">
        <f>Q164*H164</f>
        <v>0.026000000000000002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241</v>
      </c>
      <c r="AT164" s="236" t="s">
        <v>185</v>
      </c>
      <c r="AU164" s="236" t="s">
        <v>82</v>
      </c>
      <c r="AY164" s="16" t="s">
        <v>182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241</v>
      </c>
      <c r="BM164" s="236" t="s">
        <v>574</v>
      </c>
    </row>
    <row r="165" s="13" customFormat="1">
      <c r="A165" s="13"/>
      <c r="B165" s="238"/>
      <c r="C165" s="239"/>
      <c r="D165" s="240" t="s">
        <v>191</v>
      </c>
      <c r="E165" s="241" t="s">
        <v>1</v>
      </c>
      <c r="F165" s="242" t="s">
        <v>272</v>
      </c>
      <c r="G165" s="239"/>
      <c r="H165" s="241" t="s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191</v>
      </c>
      <c r="AU165" s="248" t="s">
        <v>82</v>
      </c>
      <c r="AV165" s="13" t="s">
        <v>80</v>
      </c>
      <c r="AW165" s="13" t="s">
        <v>30</v>
      </c>
      <c r="AX165" s="13" t="s">
        <v>73</v>
      </c>
      <c r="AY165" s="248" t="s">
        <v>182</v>
      </c>
    </row>
    <row r="166" s="14" customFormat="1">
      <c r="A166" s="14"/>
      <c r="B166" s="249"/>
      <c r="C166" s="250"/>
      <c r="D166" s="240" t="s">
        <v>191</v>
      </c>
      <c r="E166" s="251" t="s">
        <v>1</v>
      </c>
      <c r="F166" s="252" t="s">
        <v>255</v>
      </c>
      <c r="G166" s="250"/>
      <c r="H166" s="253">
        <v>13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191</v>
      </c>
      <c r="AU166" s="259" t="s">
        <v>82</v>
      </c>
      <c r="AV166" s="14" t="s">
        <v>82</v>
      </c>
      <c r="AW166" s="14" t="s">
        <v>30</v>
      </c>
      <c r="AX166" s="14" t="s">
        <v>80</v>
      </c>
      <c r="AY166" s="259" t="s">
        <v>182</v>
      </c>
    </row>
    <row r="167" s="2" customFormat="1" ht="24.15" customHeight="1">
      <c r="A167" s="37"/>
      <c r="B167" s="38"/>
      <c r="C167" s="225" t="s">
        <v>241</v>
      </c>
      <c r="D167" s="225" t="s">
        <v>185</v>
      </c>
      <c r="E167" s="226" t="s">
        <v>274</v>
      </c>
      <c r="F167" s="227" t="s">
        <v>275</v>
      </c>
      <c r="G167" s="228" t="s">
        <v>247</v>
      </c>
      <c r="H167" s="229">
        <v>1</v>
      </c>
      <c r="I167" s="230"/>
      <c r="J167" s="231">
        <f>ROUND(I167*H167,2)</f>
        <v>0</v>
      </c>
      <c r="K167" s="227" t="s">
        <v>196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189</v>
      </c>
      <c r="AT167" s="236" t="s">
        <v>185</v>
      </c>
      <c r="AU167" s="236" t="s">
        <v>82</v>
      </c>
      <c r="AY167" s="16" t="s">
        <v>182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189</v>
      </c>
      <c r="BM167" s="236" t="s">
        <v>575</v>
      </c>
    </row>
    <row r="168" s="2" customFormat="1" ht="14.4" customHeight="1">
      <c r="A168" s="37"/>
      <c r="B168" s="38"/>
      <c r="C168" s="260" t="s">
        <v>273</v>
      </c>
      <c r="D168" s="260" t="s">
        <v>250</v>
      </c>
      <c r="E168" s="261" t="s">
        <v>278</v>
      </c>
      <c r="F168" s="262" t="s">
        <v>279</v>
      </c>
      <c r="G168" s="263" t="s">
        <v>188</v>
      </c>
      <c r="H168" s="264">
        <v>1</v>
      </c>
      <c r="I168" s="265"/>
      <c r="J168" s="266">
        <f>ROUND(I168*H168,2)</f>
        <v>0</v>
      </c>
      <c r="K168" s="262" t="s">
        <v>1</v>
      </c>
      <c r="L168" s="267"/>
      <c r="M168" s="268" t="s">
        <v>1</v>
      </c>
      <c r="N168" s="269" t="s">
        <v>38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224</v>
      </c>
      <c r="AT168" s="236" t="s">
        <v>250</v>
      </c>
      <c r="AU168" s="236" t="s">
        <v>82</v>
      </c>
      <c r="AY168" s="16" t="s">
        <v>182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189</v>
      </c>
      <c r="BM168" s="236" t="s">
        <v>576</v>
      </c>
    </row>
    <row r="169" s="13" customFormat="1">
      <c r="A169" s="13"/>
      <c r="B169" s="238"/>
      <c r="C169" s="239"/>
      <c r="D169" s="240" t="s">
        <v>191</v>
      </c>
      <c r="E169" s="241" t="s">
        <v>1</v>
      </c>
      <c r="F169" s="242" t="s">
        <v>281</v>
      </c>
      <c r="G169" s="239"/>
      <c r="H169" s="241" t="s">
        <v>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191</v>
      </c>
      <c r="AU169" s="248" t="s">
        <v>82</v>
      </c>
      <c r="AV169" s="13" t="s">
        <v>80</v>
      </c>
      <c r="AW169" s="13" t="s">
        <v>30</v>
      </c>
      <c r="AX169" s="13" t="s">
        <v>73</v>
      </c>
      <c r="AY169" s="248" t="s">
        <v>182</v>
      </c>
    </row>
    <row r="170" s="14" customFormat="1">
      <c r="A170" s="14"/>
      <c r="B170" s="249"/>
      <c r="C170" s="250"/>
      <c r="D170" s="240" t="s">
        <v>191</v>
      </c>
      <c r="E170" s="251" t="s">
        <v>1</v>
      </c>
      <c r="F170" s="252" t="s">
        <v>80</v>
      </c>
      <c r="G170" s="250"/>
      <c r="H170" s="253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191</v>
      </c>
      <c r="AU170" s="259" t="s">
        <v>82</v>
      </c>
      <c r="AV170" s="14" t="s">
        <v>82</v>
      </c>
      <c r="AW170" s="14" t="s">
        <v>30</v>
      </c>
      <c r="AX170" s="14" t="s">
        <v>80</v>
      </c>
      <c r="AY170" s="259" t="s">
        <v>182</v>
      </c>
    </row>
    <row r="171" s="2" customFormat="1" ht="24.15" customHeight="1">
      <c r="A171" s="37"/>
      <c r="B171" s="38"/>
      <c r="C171" s="225" t="s">
        <v>277</v>
      </c>
      <c r="D171" s="225" t="s">
        <v>185</v>
      </c>
      <c r="E171" s="226" t="s">
        <v>287</v>
      </c>
      <c r="F171" s="227" t="s">
        <v>288</v>
      </c>
      <c r="G171" s="228" t="s">
        <v>247</v>
      </c>
      <c r="H171" s="229">
        <v>1</v>
      </c>
      <c r="I171" s="230"/>
      <c r="J171" s="231">
        <f>ROUND(I171*H171,2)</f>
        <v>0</v>
      </c>
      <c r="K171" s="227" t="s">
        <v>196</v>
      </c>
      <c r="L171" s="43"/>
      <c r="M171" s="232" t="s">
        <v>1</v>
      </c>
      <c r="N171" s="233" t="s">
        <v>38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189</v>
      </c>
      <c r="AT171" s="236" t="s">
        <v>185</v>
      </c>
      <c r="AU171" s="236" t="s">
        <v>82</v>
      </c>
      <c r="AY171" s="16" t="s">
        <v>182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189</v>
      </c>
      <c r="BM171" s="236" t="s">
        <v>577</v>
      </c>
    </row>
    <row r="172" s="2" customFormat="1" ht="24.15" customHeight="1">
      <c r="A172" s="37"/>
      <c r="B172" s="38"/>
      <c r="C172" s="225" t="s">
        <v>282</v>
      </c>
      <c r="D172" s="225" t="s">
        <v>185</v>
      </c>
      <c r="E172" s="226" t="s">
        <v>298</v>
      </c>
      <c r="F172" s="227" t="s">
        <v>299</v>
      </c>
      <c r="G172" s="228" t="s">
        <v>188</v>
      </c>
      <c r="H172" s="229">
        <v>1</v>
      </c>
      <c r="I172" s="230"/>
      <c r="J172" s="231">
        <f>ROUND(I172*H172,2)</f>
        <v>0</v>
      </c>
      <c r="K172" s="227" t="s">
        <v>1</v>
      </c>
      <c r="L172" s="43"/>
      <c r="M172" s="232" t="s">
        <v>1</v>
      </c>
      <c r="N172" s="233" t="s">
        <v>38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241</v>
      </c>
      <c r="AT172" s="236" t="s">
        <v>185</v>
      </c>
      <c r="AU172" s="236" t="s">
        <v>82</v>
      </c>
      <c r="AY172" s="16" t="s">
        <v>182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241</v>
      </c>
      <c r="BM172" s="236" t="s">
        <v>578</v>
      </c>
    </row>
    <row r="173" s="2" customFormat="1" ht="24.15" customHeight="1">
      <c r="A173" s="37"/>
      <c r="B173" s="38"/>
      <c r="C173" s="225" t="s">
        <v>286</v>
      </c>
      <c r="D173" s="225" t="s">
        <v>185</v>
      </c>
      <c r="E173" s="226" t="s">
        <v>302</v>
      </c>
      <c r="F173" s="227" t="s">
        <v>303</v>
      </c>
      <c r="G173" s="228" t="s">
        <v>213</v>
      </c>
      <c r="H173" s="229">
        <v>0.072999999999999995</v>
      </c>
      <c r="I173" s="230"/>
      <c r="J173" s="231">
        <f>ROUND(I173*H173,2)</f>
        <v>0</v>
      </c>
      <c r="K173" s="227" t="s">
        <v>196</v>
      </c>
      <c r="L173" s="43"/>
      <c r="M173" s="232" t="s">
        <v>1</v>
      </c>
      <c r="N173" s="233" t="s">
        <v>38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241</v>
      </c>
      <c r="AT173" s="236" t="s">
        <v>185</v>
      </c>
      <c r="AU173" s="236" t="s">
        <v>82</v>
      </c>
      <c r="AY173" s="16" t="s">
        <v>182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241</v>
      </c>
      <c r="BM173" s="236" t="s">
        <v>579</v>
      </c>
    </row>
    <row r="174" s="12" customFormat="1" ht="22.8" customHeight="1">
      <c r="A174" s="12"/>
      <c r="B174" s="209"/>
      <c r="C174" s="210"/>
      <c r="D174" s="211" t="s">
        <v>72</v>
      </c>
      <c r="E174" s="223" t="s">
        <v>305</v>
      </c>
      <c r="F174" s="223" t="s">
        <v>306</v>
      </c>
      <c r="G174" s="210"/>
      <c r="H174" s="210"/>
      <c r="I174" s="213"/>
      <c r="J174" s="224">
        <f>BK174</f>
        <v>0</v>
      </c>
      <c r="K174" s="210"/>
      <c r="L174" s="215"/>
      <c r="M174" s="216"/>
      <c r="N174" s="217"/>
      <c r="O174" s="217"/>
      <c r="P174" s="218">
        <f>SUM(P175:P179)</f>
        <v>0</v>
      </c>
      <c r="Q174" s="217"/>
      <c r="R174" s="218">
        <f>SUM(R175:R179)</f>
        <v>0.25059999999999999</v>
      </c>
      <c r="S174" s="217"/>
      <c r="T174" s="219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0" t="s">
        <v>82</v>
      </c>
      <c r="AT174" s="221" t="s">
        <v>72</v>
      </c>
      <c r="AU174" s="221" t="s">
        <v>80</v>
      </c>
      <c r="AY174" s="220" t="s">
        <v>182</v>
      </c>
      <c r="BK174" s="222">
        <f>SUM(BK175:BK179)</f>
        <v>0</v>
      </c>
    </row>
    <row r="175" s="2" customFormat="1" ht="24.15" customHeight="1">
      <c r="A175" s="37"/>
      <c r="B175" s="38"/>
      <c r="C175" s="225" t="s">
        <v>7</v>
      </c>
      <c r="D175" s="225" t="s">
        <v>185</v>
      </c>
      <c r="E175" s="226" t="s">
        <v>308</v>
      </c>
      <c r="F175" s="227" t="s">
        <v>309</v>
      </c>
      <c r="G175" s="228" t="s">
        <v>264</v>
      </c>
      <c r="H175" s="229">
        <v>10</v>
      </c>
      <c r="I175" s="230"/>
      <c r="J175" s="231">
        <f>ROUND(I175*H175,2)</f>
        <v>0</v>
      </c>
      <c r="K175" s="227" t="s">
        <v>196</v>
      </c>
      <c r="L175" s="43"/>
      <c r="M175" s="232" t="s">
        <v>1</v>
      </c>
      <c r="N175" s="233" t="s">
        <v>38</v>
      </c>
      <c r="O175" s="90"/>
      <c r="P175" s="234">
        <f>O175*H175</f>
        <v>0</v>
      </c>
      <c r="Q175" s="234">
        <v>6.0000000000000002E-05</v>
      </c>
      <c r="R175" s="234">
        <f>Q175*H175</f>
        <v>0.00060000000000000006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241</v>
      </c>
      <c r="AT175" s="236" t="s">
        <v>185</v>
      </c>
      <c r="AU175" s="236" t="s">
        <v>82</v>
      </c>
      <c r="AY175" s="16" t="s">
        <v>182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241</v>
      </c>
      <c r="BM175" s="236" t="s">
        <v>580</v>
      </c>
    </row>
    <row r="176" s="2" customFormat="1" ht="14.4" customHeight="1">
      <c r="A176" s="37"/>
      <c r="B176" s="38"/>
      <c r="C176" s="260" t="s">
        <v>293</v>
      </c>
      <c r="D176" s="260" t="s">
        <v>250</v>
      </c>
      <c r="E176" s="261" t="s">
        <v>312</v>
      </c>
      <c r="F176" s="262" t="s">
        <v>313</v>
      </c>
      <c r="G176" s="263" t="s">
        <v>188</v>
      </c>
      <c r="H176" s="264">
        <v>1</v>
      </c>
      <c r="I176" s="265"/>
      <c r="J176" s="266">
        <f>ROUND(I176*H176,2)</f>
        <v>0</v>
      </c>
      <c r="K176" s="262" t="s">
        <v>1</v>
      </c>
      <c r="L176" s="267"/>
      <c r="M176" s="268" t="s">
        <v>1</v>
      </c>
      <c r="N176" s="269" t="s">
        <v>38</v>
      </c>
      <c r="O176" s="90"/>
      <c r="P176" s="234">
        <f>O176*H176</f>
        <v>0</v>
      </c>
      <c r="Q176" s="234">
        <v>0.25</v>
      </c>
      <c r="R176" s="234">
        <f>Q176*H176</f>
        <v>0.25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253</v>
      </c>
      <c r="AT176" s="236" t="s">
        <v>250</v>
      </c>
      <c r="AU176" s="236" t="s">
        <v>82</v>
      </c>
      <c r="AY176" s="16" t="s">
        <v>182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241</v>
      </c>
      <c r="BM176" s="236" t="s">
        <v>581</v>
      </c>
    </row>
    <row r="177" s="13" customFormat="1">
      <c r="A177" s="13"/>
      <c r="B177" s="238"/>
      <c r="C177" s="239"/>
      <c r="D177" s="240" t="s">
        <v>191</v>
      </c>
      <c r="E177" s="241" t="s">
        <v>1</v>
      </c>
      <c r="F177" s="242" t="s">
        <v>315</v>
      </c>
      <c r="G177" s="239"/>
      <c r="H177" s="241" t="s">
        <v>1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191</v>
      </c>
      <c r="AU177" s="248" t="s">
        <v>82</v>
      </c>
      <c r="AV177" s="13" t="s">
        <v>80</v>
      </c>
      <c r="AW177" s="13" t="s">
        <v>30</v>
      </c>
      <c r="AX177" s="13" t="s">
        <v>73</v>
      </c>
      <c r="AY177" s="248" t="s">
        <v>182</v>
      </c>
    </row>
    <row r="178" s="14" customFormat="1">
      <c r="A178" s="14"/>
      <c r="B178" s="249"/>
      <c r="C178" s="250"/>
      <c r="D178" s="240" t="s">
        <v>191</v>
      </c>
      <c r="E178" s="251" t="s">
        <v>1</v>
      </c>
      <c r="F178" s="252" t="s">
        <v>80</v>
      </c>
      <c r="G178" s="250"/>
      <c r="H178" s="253">
        <v>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191</v>
      </c>
      <c r="AU178" s="259" t="s">
        <v>82</v>
      </c>
      <c r="AV178" s="14" t="s">
        <v>82</v>
      </c>
      <c r="AW178" s="14" t="s">
        <v>30</v>
      </c>
      <c r="AX178" s="14" t="s">
        <v>80</v>
      </c>
      <c r="AY178" s="259" t="s">
        <v>182</v>
      </c>
    </row>
    <row r="179" s="2" customFormat="1" ht="24.15" customHeight="1">
      <c r="A179" s="37"/>
      <c r="B179" s="38"/>
      <c r="C179" s="225" t="s">
        <v>297</v>
      </c>
      <c r="D179" s="225" t="s">
        <v>185</v>
      </c>
      <c r="E179" s="226" t="s">
        <v>317</v>
      </c>
      <c r="F179" s="227" t="s">
        <v>318</v>
      </c>
      <c r="G179" s="228" t="s">
        <v>213</v>
      </c>
      <c r="H179" s="229">
        <v>0.251</v>
      </c>
      <c r="I179" s="230"/>
      <c r="J179" s="231">
        <f>ROUND(I179*H179,2)</f>
        <v>0</v>
      </c>
      <c r="K179" s="227" t="s">
        <v>196</v>
      </c>
      <c r="L179" s="43"/>
      <c r="M179" s="232" t="s">
        <v>1</v>
      </c>
      <c r="N179" s="233" t="s">
        <v>38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241</v>
      </c>
      <c r="AT179" s="236" t="s">
        <v>185</v>
      </c>
      <c r="AU179" s="236" t="s">
        <v>82</v>
      </c>
      <c r="AY179" s="16" t="s">
        <v>182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241</v>
      </c>
      <c r="BM179" s="236" t="s">
        <v>582</v>
      </c>
    </row>
    <row r="180" s="12" customFormat="1" ht="22.8" customHeight="1">
      <c r="A180" s="12"/>
      <c r="B180" s="209"/>
      <c r="C180" s="210"/>
      <c r="D180" s="211" t="s">
        <v>72</v>
      </c>
      <c r="E180" s="223" t="s">
        <v>320</v>
      </c>
      <c r="F180" s="223" t="s">
        <v>321</v>
      </c>
      <c r="G180" s="210"/>
      <c r="H180" s="210"/>
      <c r="I180" s="213"/>
      <c r="J180" s="224">
        <f>BK180</f>
        <v>0</v>
      </c>
      <c r="K180" s="210"/>
      <c r="L180" s="215"/>
      <c r="M180" s="216"/>
      <c r="N180" s="217"/>
      <c r="O180" s="217"/>
      <c r="P180" s="218">
        <f>SUM(P181:P186)</f>
        <v>0</v>
      </c>
      <c r="Q180" s="217"/>
      <c r="R180" s="218">
        <f>SUM(R181:R186)</f>
        <v>0.0027599999999999999</v>
      </c>
      <c r="S180" s="217"/>
      <c r="T180" s="219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0" t="s">
        <v>82</v>
      </c>
      <c r="AT180" s="221" t="s">
        <v>72</v>
      </c>
      <c r="AU180" s="221" t="s">
        <v>80</v>
      </c>
      <c r="AY180" s="220" t="s">
        <v>182</v>
      </c>
      <c r="BK180" s="222">
        <f>SUM(BK181:BK186)</f>
        <v>0</v>
      </c>
    </row>
    <row r="181" s="2" customFormat="1" ht="24.15" customHeight="1">
      <c r="A181" s="37"/>
      <c r="B181" s="38"/>
      <c r="C181" s="225" t="s">
        <v>301</v>
      </c>
      <c r="D181" s="225" t="s">
        <v>185</v>
      </c>
      <c r="E181" s="226" t="s">
        <v>323</v>
      </c>
      <c r="F181" s="227" t="s">
        <v>324</v>
      </c>
      <c r="G181" s="228" t="s">
        <v>195</v>
      </c>
      <c r="H181" s="229">
        <v>6</v>
      </c>
      <c r="I181" s="230"/>
      <c r="J181" s="231">
        <f>ROUND(I181*H181,2)</f>
        <v>0</v>
      </c>
      <c r="K181" s="227" t="s">
        <v>196</v>
      </c>
      <c r="L181" s="43"/>
      <c r="M181" s="232" t="s">
        <v>1</v>
      </c>
      <c r="N181" s="233" t="s">
        <v>38</v>
      </c>
      <c r="O181" s="90"/>
      <c r="P181" s="234">
        <f>O181*H181</f>
        <v>0</v>
      </c>
      <c r="Q181" s="234">
        <v>0.00020000000000000001</v>
      </c>
      <c r="R181" s="234">
        <f>Q181*H181</f>
        <v>0.0012000000000000001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241</v>
      </c>
      <c r="AT181" s="236" t="s">
        <v>185</v>
      </c>
      <c r="AU181" s="236" t="s">
        <v>82</v>
      </c>
      <c r="AY181" s="16" t="s">
        <v>182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241</v>
      </c>
      <c r="BM181" s="236" t="s">
        <v>583</v>
      </c>
    </row>
    <row r="182" s="13" customFormat="1">
      <c r="A182" s="13"/>
      <c r="B182" s="238"/>
      <c r="C182" s="239"/>
      <c r="D182" s="240" t="s">
        <v>191</v>
      </c>
      <c r="E182" s="241" t="s">
        <v>1</v>
      </c>
      <c r="F182" s="242" t="s">
        <v>326</v>
      </c>
      <c r="G182" s="239"/>
      <c r="H182" s="241" t="s">
        <v>1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191</v>
      </c>
      <c r="AU182" s="248" t="s">
        <v>82</v>
      </c>
      <c r="AV182" s="13" t="s">
        <v>80</v>
      </c>
      <c r="AW182" s="13" t="s">
        <v>30</v>
      </c>
      <c r="AX182" s="13" t="s">
        <v>73</v>
      </c>
      <c r="AY182" s="248" t="s">
        <v>182</v>
      </c>
    </row>
    <row r="183" s="14" customFormat="1">
      <c r="A183" s="14"/>
      <c r="B183" s="249"/>
      <c r="C183" s="250"/>
      <c r="D183" s="240" t="s">
        <v>191</v>
      </c>
      <c r="E183" s="251" t="s">
        <v>1</v>
      </c>
      <c r="F183" s="252" t="s">
        <v>215</v>
      </c>
      <c r="G183" s="250"/>
      <c r="H183" s="253">
        <v>6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191</v>
      </c>
      <c r="AU183" s="259" t="s">
        <v>82</v>
      </c>
      <c r="AV183" s="14" t="s">
        <v>82</v>
      </c>
      <c r="AW183" s="14" t="s">
        <v>30</v>
      </c>
      <c r="AX183" s="14" t="s">
        <v>80</v>
      </c>
      <c r="AY183" s="259" t="s">
        <v>182</v>
      </c>
    </row>
    <row r="184" s="2" customFormat="1" ht="24.15" customHeight="1">
      <c r="A184" s="37"/>
      <c r="B184" s="38"/>
      <c r="C184" s="225" t="s">
        <v>307</v>
      </c>
      <c r="D184" s="225" t="s">
        <v>185</v>
      </c>
      <c r="E184" s="226" t="s">
        <v>328</v>
      </c>
      <c r="F184" s="227" t="s">
        <v>329</v>
      </c>
      <c r="G184" s="228" t="s">
        <v>195</v>
      </c>
      <c r="H184" s="229">
        <v>6</v>
      </c>
      <c r="I184" s="230"/>
      <c r="J184" s="231">
        <f>ROUND(I184*H184,2)</f>
        <v>0</v>
      </c>
      <c r="K184" s="227" t="s">
        <v>196</v>
      </c>
      <c r="L184" s="43"/>
      <c r="M184" s="232" t="s">
        <v>1</v>
      </c>
      <c r="N184" s="233" t="s">
        <v>38</v>
      </c>
      <c r="O184" s="90"/>
      <c r="P184" s="234">
        <f>O184*H184</f>
        <v>0</v>
      </c>
      <c r="Q184" s="234">
        <v>0.00025999999999999998</v>
      </c>
      <c r="R184" s="234">
        <f>Q184*H184</f>
        <v>0.0015599999999999998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241</v>
      </c>
      <c r="AT184" s="236" t="s">
        <v>185</v>
      </c>
      <c r="AU184" s="236" t="s">
        <v>82</v>
      </c>
      <c r="AY184" s="16" t="s">
        <v>182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241</v>
      </c>
      <c r="BM184" s="236" t="s">
        <v>584</v>
      </c>
    </row>
    <row r="185" s="13" customFormat="1">
      <c r="A185" s="13"/>
      <c r="B185" s="238"/>
      <c r="C185" s="239"/>
      <c r="D185" s="240" t="s">
        <v>191</v>
      </c>
      <c r="E185" s="241" t="s">
        <v>1</v>
      </c>
      <c r="F185" s="242" t="s">
        <v>326</v>
      </c>
      <c r="G185" s="239"/>
      <c r="H185" s="241" t="s">
        <v>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191</v>
      </c>
      <c r="AU185" s="248" t="s">
        <v>82</v>
      </c>
      <c r="AV185" s="13" t="s">
        <v>80</v>
      </c>
      <c r="AW185" s="13" t="s">
        <v>30</v>
      </c>
      <c r="AX185" s="13" t="s">
        <v>73</v>
      </c>
      <c r="AY185" s="248" t="s">
        <v>182</v>
      </c>
    </row>
    <row r="186" s="14" customFormat="1">
      <c r="A186" s="14"/>
      <c r="B186" s="249"/>
      <c r="C186" s="250"/>
      <c r="D186" s="240" t="s">
        <v>191</v>
      </c>
      <c r="E186" s="251" t="s">
        <v>1</v>
      </c>
      <c r="F186" s="252" t="s">
        <v>215</v>
      </c>
      <c r="G186" s="250"/>
      <c r="H186" s="253">
        <v>6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191</v>
      </c>
      <c r="AU186" s="259" t="s">
        <v>82</v>
      </c>
      <c r="AV186" s="14" t="s">
        <v>82</v>
      </c>
      <c r="AW186" s="14" t="s">
        <v>30</v>
      </c>
      <c r="AX186" s="14" t="s">
        <v>80</v>
      </c>
      <c r="AY186" s="259" t="s">
        <v>182</v>
      </c>
    </row>
    <row r="187" s="12" customFormat="1" ht="25.92" customHeight="1">
      <c r="A187" s="12"/>
      <c r="B187" s="209"/>
      <c r="C187" s="210"/>
      <c r="D187" s="211" t="s">
        <v>72</v>
      </c>
      <c r="E187" s="212" t="s">
        <v>250</v>
      </c>
      <c r="F187" s="212" t="s">
        <v>331</v>
      </c>
      <c r="G187" s="210"/>
      <c r="H187" s="210"/>
      <c r="I187" s="213"/>
      <c r="J187" s="214">
        <f>BK187</f>
        <v>0</v>
      </c>
      <c r="K187" s="210"/>
      <c r="L187" s="215"/>
      <c r="M187" s="216"/>
      <c r="N187" s="217"/>
      <c r="O187" s="217"/>
      <c r="P187" s="218">
        <f>P188</f>
        <v>0</v>
      </c>
      <c r="Q187" s="217"/>
      <c r="R187" s="218">
        <f>R188</f>
        <v>0</v>
      </c>
      <c r="S187" s="217"/>
      <c r="T187" s="219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0" t="s">
        <v>199</v>
      </c>
      <c r="AT187" s="221" t="s">
        <v>72</v>
      </c>
      <c r="AU187" s="221" t="s">
        <v>73</v>
      </c>
      <c r="AY187" s="220" t="s">
        <v>182</v>
      </c>
      <c r="BK187" s="222">
        <f>BK188</f>
        <v>0</v>
      </c>
    </row>
    <row r="188" s="12" customFormat="1" ht="22.8" customHeight="1">
      <c r="A188" s="12"/>
      <c r="B188" s="209"/>
      <c r="C188" s="210"/>
      <c r="D188" s="211" t="s">
        <v>72</v>
      </c>
      <c r="E188" s="223" t="s">
        <v>332</v>
      </c>
      <c r="F188" s="223" t="s">
        <v>333</v>
      </c>
      <c r="G188" s="210"/>
      <c r="H188" s="210"/>
      <c r="I188" s="213"/>
      <c r="J188" s="224">
        <f>BK188</f>
        <v>0</v>
      </c>
      <c r="K188" s="210"/>
      <c r="L188" s="215"/>
      <c r="M188" s="216"/>
      <c r="N188" s="217"/>
      <c r="O188" s="217"/>
      <c r="P188" s="218">
        <f>SUM(P189:P193)</f>
        <v>0</v>
      </c>
      <c r="Q188" s="217"/>
      <c r="R188" s="218">
        <f>SUM(R189:R193)</f>
        <v>0</v>
      </c>
      <c r="S188" s="217"/>
      <c r="T188" s="219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0" t="s">
        <v>199</v>
      </c>
      <c r="AT188" s="221" t="s">
        <v>72</v>
      </c>
      <c r="AU188" s="221" t="s">
        <v>80</v>
      </c>
      <c r="AY188" s="220" t="s">
        <v>182</v>
      </c>
      <c r="BK188" s="222">
        <f>SUM(BK189:BK193)</f>
        <v>0</v>
      </c>
    </row>
    <row r="189" s="2" customFormat="1" ht="14.4" customHeight="1">
      <c r="A189" s="37"/>
      <c r="B189" s="38"/>
      <c r="C189" s="225" t="s">
        <v>311</v>
      </c>
      <c r="D189" s="225" t="s">
        <v>185</v>
      </c>
      <c r="E189" s="226" t="s">
        <v>335</v>
      </c>
      <c r="F189" s="227" t="s">
        <v>336</v>
      </c>
      <c r="G189" s="228" t="s">
        <v>337</v>
      </c>
      <c r="H189" s="229">
        <v>1</v>
      </c>
      <c r="I189" s="230"/>
      <c r="J189" s="231">
        <f>ROUND(I189*H189,2)</f>
        <v>0</v>
      </c>
      <c r="K189" s="227" t="s">
        <v>1</v>
      </c>
      <c r="L189" s="43"/>
      <c r="M189" s="232" t="s">
        <v>1</v>
      </c>
      <c r="N189" s="233" t="s">
        <v>38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338</v>
      </c>
      <c r="AT189" s="236" t="s">
        <v>185</v>
      </c>
      <c r="AU189" s="236" t="s">
        <v>82</v>
      </c>
      <c r="AY189" s="16" t="s">
        <v>182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338</v>
      </c>
      <c r="BM189" s="236" t="s">
        <v>585</v>
      </c>
    </row>
    <row r="190" s="2" customFormat="1" ht="37.8" customHeight="1">
      <c r="A190" s="37"/>
      <c r="B190" s="38"/>
      <c r="C190" s="225" t="s">
        <v>316</v>
      </c>
      <c r="D190" s="225" t="s">
        <v>185</v>
      </c>
      <c r="E190" s="226" t="s">
        <v>341</v>
      </c>
      <c r="F190" s="227" t="s">
        <v>342</v>
      </c>
      <c r="G190" s="228" t="s">
        <v>188</v>
      </c>
      <c r="H190" s="229">
        <v>1</v>
      </c>
      <c r="I190" s="230"/>
      <c r="J190" s="231">
        <f>ROUND(I190*H190,2)</f>
        <v>0</v>
      </c>
      <c r="K190" s="227" t="s">
        <v>1</v>
      </c>
      <c r="L190" s="43"/>
      <c r="M190" s="232" t="s">
        <v>1</v>
      </c>
      <c r="N190" s="233" t="s">
        <v>38</v>
      </c>
      <c r="O190" s="90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338</v>
      </c>
      <c r="AT190" s="236" t="s">
        <v>185</v>
      </c>
      <c r="AU190" s="236" t="s">
        <v>82</v>
      </c>
      <c r="AY190" s="16" t="s">
        <v>182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80</v>
      </c>
      <c r="BK190" s="237">
        <f>ROUND(I190*H190,2)</f>
        <v>0</v>
      </c>
      <c r="BL190" s="16" t="s">
        <v>338</v>
      </c>
      <c r="BM190" s="236" t="s">
        <v>586</v>
      </c>
    </row>
    <row r="191" s="13" customFormat="1">
      <c r="A191" s="13"/>
      <c r="B191" s="238"/>
      <c r="C191" s="239"/>
      <c r="D191" s="240" t="s">
        <v>191</v>
      </c>
      <c r="E191" s="241" t="s">
        <v>1</v>
      </c>
      <c r="F191" s="242" t="s">
        <v>344</v>
      </c>
      <c r="G191" s="239"/>
      <c r="H191" s="241" t="s">
        <v>1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191</v>
      </c>
      <c r="AU191" s="248" t="s">
        <v>82</v>
      </c>
      <c r="AV191" s="13" t="s">
        <v>80</v>
      </c>
      <c r="AW191" s="13" t="s">
        <v>30</v>
      </c>
      <c r="AX191" s="13" t="s">
        <v>73</v>
      </c>
      <c r="AY191" s="248" t="s">
        <v>182</v>
      </c>
    </row>
    <row r="192" s="13" customFormat="1">
      <c r="A192" s="13"/>
      <c r="B192" s="238"/>
      <c r="C192" s="239"/>
      <c r="D192" s="240" t="s">
        <v>191</v>
      </c>
      <c r="E192" s="241" t="s">
        <v>1</v>
      </c>
      <c r="F192" s="242" t="s">
        <v>345</v>
      </c>
      <c r="G192" s="239"/>
      <c r="H192" s="241" t="s">
        <v>1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191</v>
      </c>
      <c r="AU192" s="248" t="s">
        <v>82</v>
      </c>
      <c r="AV192" s="13" t="s">
        <v>80</v>
      </c>
      <c r="AW192" s="13" t="s">
        <v>30</v>
      </c>
      <c r="AX192" s="13" t="s">
        <v>73</v>
      </c>
      <c r="AY192" s="248" t="s">
        <v>182</v>
      </c>
    </row>
    <row r="193" s="14" customFormat="1">
      <c r="A193" s="14"/>
      <c r="B193" s="249"/>
      <c r="C193" s="250"/>
      <c r="D193" s="240" t="s">
        <v>191</v>
      </c>
      <c r="E193" s="251" t="s">
        <v>1</v>
      </c>
      <c r="F193" s="252" t="s">
        <v>80</v>
      </c>
      <c r="G193" s="250"/>
      <c r="H193" s="253">
        <v>1</v>
      </c>
      <c r="I193" s="254"/>
      <c r="J193" s="250"/>
      <c r="K193" s="250"/>
      <c r="L193" s="255"/>
      <c r="M193" s="270"/>
      <c r="N193" s="271"/>
      <c r="O193" s="271"/>
      <c r="P193" s="271"/>
      <c r="Q193" s="271"/>
      <c r="R193" s="271"/>
      <c r="S193" s="271"/>
      <c r="T193" s="27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191</v>
      </c>
      <c r="AU193" s="259" t="s">
        <v>82</v>
      </c>
      <c r="AV193" s="14" t="s">
        <v>82</v>
      </c>
      <c r="AW193" s="14" t="s">
        <v>30</v>
      </c>
      <c r="AX193" s="14" t="s">
        <v>80</v>
      </c>
      <c r="AY193" s="259" t="s">
        <v>182</v>
      </c>
    </row>
    <row r="194" s="2" customFormat="1" ht="6.96" customHeight="1">
      <c r="A194" s="37"/>
      <c r="B194" s="65"/>
      <c r="C194" s="66"/>
      <c r="D194" s="66"/>
      <c r="E194" s="66"/>
      <c r="F194" s="66"/>
      <c r="G194" s="66"/>
      <c r="H194" s="66"/>
      <c r="I194" s="66"/>
      <c r="J194" s="66"/>
      <c r="K194" s="66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d+iEtyJwIm3XGw5a9pAwlOOEtp1OiV0cTy2k2umeR97ZLw4eK70m9p5YxUZhXhn8ORh9DLCCSv/fcSG5pY+miA==" hashValue="qHxMib/wW6Ah+M2oDlEOYk3NJ30LXqESTB7g+Yg5+PG7W43GKkQeHEVjIsb14CBRnGiyth1lv/SAO9Jbb4dZew==" algorithmName="SHA-512" password="CC35"/>
  <autoFilter ref="C130:K19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2020-10-12T09:29:19Z</dcterms:created>
  <dcterms:modified xsi:type="dcterms:W3CDTF">2020-10-12T09:29:42Z</dcterms:modified>
</cp:coreProperties>
</file>